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Fasáda" sheetId="2" r:id="rId2"/>
    <sheet name="02 - Venkovní úpravy" sheetId="3" r:id="rId3"/>
    <sheet name="03 - Elektroinstalace a h..." sheetId="4" r:id="rId4"/>
    <sheet name="04 - Vedlejší rozpočtové ...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'01 - Fasáda'!$C$95:$K$585</definedName>
    <definedName name="_xlnm.Print_Area" localSheetId="1">'01 - Fasáda'!$C$4:$J$39,'01 - Fasáda'!$C$45:$J$77,'01 - Fasáda'!$C$83:$K$585</definedName>
    <definedName name="_xlnm.Print_Titles" localSheetId="1">'01 - Fasáda'!$95:$95</definedName>
    <definedName name="_xlnm._FilterDatabase" localSheetId="2" hidden="1">'02 - Venkovní úpravy'!$C$94:$K$368</definedName>
    <definedName name="_xlnm.Print_Area" localSheetId="2">'02 - Venkovní úpravy'!$C$4:$J$39,'02 - Venkovní úpravy'!$C$45:$J$76,'02 - Venkovní úpravy'!$C$82:$K$368</definedName>
    <definedName name="_xlnm.Print_Titles" localSheetId="2">'02 - Venkovní úpravy'!$94:$94</definedName>
    <definedName name="_xlnm._FilterDatabase" localSheetId="3" hidden="1">'03 - Elektroinstalace a h...'!$C$83:$K$219</definedName>
    <definedName name="_xlnm.Print_Area" localSheetId="3">'03 - Elektroinstalace a h...'!$C$4:$J$39,'03 - Elektroinstalace a h...'!$C$45:$J$65,'03 - Elektroinstalace a h...'!$C$71:$K$219</definedName>
    <definedName name="_xlnm.Print_Titles" localSheetId="3">'03 - Elektroinstalace a h...'!$83:$83</definedName>
    <definedName name="_xlnm._FilterDatabase" localSheetId="4" hidden="1">'04 - Vedlejší rozpočtové ...'!$C$82:$K$115</definedName>
    <definedName name="_xlnm.Print_Area" localSheetId="4">'04 - Vedlejší rozpočtové ...'!$C$4:$J$39,'04 - Vedlejší rozpočtové ...'!$C$45:$J$64,'04 - Vedlejší rozpočtové ...'!$C$70:$K$115</definedName>
    <definedName name="_xlnm.Print_Titles" localSheetId="4">'04 - Vedlejší rozpočtové ...'!$82:$82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114"/>
  <c r="BH114"/>
  <c r="BG114"/>
  <c r="BF114"/>
  <c r="T114"/>
  <c r="T113"/>
  <c r="R114"/>
  <c r="R113"/>
  <c r="P114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BI88"/>
  <c r="BH88"/>
  <c r="BG88"/>
  <c r="BF88"/>
  <c r="T88"/>
  <c r="R88"/>
  <c r="P88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73"/>
  <c i="4" r="J37"/>
  <c r="J36"/>
  <c i="1" r="AY57"/>
  <c i="4" r="J35"/>
  <c i="1" r="AX57"/>
  <c i="4"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19"/>
  <c r="BH119"/>
  <c r="BG119"/>
  <c r="BF119"/>
  <c r="T119"/>
  <c r="T118"/>
  <c r="R119"/>
  <c r="R118"/>
  <c r="P119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J80"/>
  <c r="F80"/>
  <c r="F78"/>
  <c r="E76"/>
  <c r="J54"/>
  <c r="F54"/>
  <c r="F52"/>
  <c r="E50"/>
  <c r="J24"/>
  <c r="E24"/>
  <c r="J55"/>
  <c r="J23"/>
  <c r="J18"/>
  <c r="E18"/>
  <c r="F81"/>
  <c r="J17"/>
  <c r="J12"/>
  <c r="J78"/>
  <c r="E7"/>
  <c r="E74"/>
  <c i="3" r="J37"/>
  <c r="J36"/>
  <c i="1" r="AY56"/>
  <c i="3" r="J35"/>
  <c i="1" r="AX56"/>
  <c i="3" r="BI367"/>
  <c r="BH367"/>
  <c r="BG367"/>
  <c r="BF367"/>
  <c r="T367"/>
  <c r="R367"/>
  <c r="P367"/>
  <c r="BI363"/>
  <c r="BH363"/>
  <c r="BG363"/>
  <c r="BF363"/>
  <c r="T363"/>
  <c r="R363"/>
  <c r="P363"/>
  <c r="BI357"/>
  <c r="BH357"/>
  <c r="BG357"/>
  <c r="BF357"/>
  <c r="T357"/>
  <c r="T351"/>
  <c r="R357"/>
  <c r="R351"/>
  <c r="P357"/>
  <c r="P351"/>
  <c r="BI352"/>
  <c r="BH352"/>
  <c r="BG352"/>
  <c r="BF352"/>
  <c r="T352"/>
  <c r="R352"/>
  <c r="P352"/>
  <c r="BI348"/>
  <c r="BH348"/>
  <c r="BG348"/>
  <c r="BF348"/>
  <c r="T348"/>
  <c r="T347"/>
  <c r="R348"/>
  <c r="R347"/>
  <c r="P348"/>
  <c r="P347"/>
  <c r="BI345"/>
  <c r="BH345"/>
  <c r="BG345"/>
  <c r="BF345"/>
  <c r="T345"/>
  <c r="R345"/>
  <c r="P345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29"/>
  <c r="BH329"/>
  <c r="BG329"/>
  <c r="BF329"/>
  <c r="T329"/>
  <c r="R329"/>
  <c r="P329"/>
  <c r="BI325"/>
  <c r="BH325"/>
  <c r="BG325"/>
  <c r="BF325"/>
  <c r="T325"/>
  <c r="R325"/>
  <c r="P325"/>
  <c r="BI321"/>
  <c r="BH321"/>
  <c r="BG321"/>
  <c r="BF321"/>
  <c r="T321"/>
  <c r="R321"/>
  <c r="P321"/>
  <c r="BI317"/>
  <c r="BH317"/>
  <c r="BG317"/>
  <c r="BF317"/>
  <c r="T317"/>
  <c r="R317"/>
  <c r="P317"/>
  <c r="BI313"/>
  <c r="BH313"/>
  <c r="BG313"/>
  <c r="BF313"/>
  <c r="T313"/>
  <c r="T312"/>
  <c r="R313"/>
  <c r="R312"/>
  <c r="P313"/>
  <c r="P312"/>
  <c r="BI309"/>
  <c r="BH309"/>
  <c r="BG309"/>
  <c r="BF309"/>
  <c r="T309"/>
  <c r="T308"/>
  <c r="R309"/>
  <c r="R308"/>
  <c r="P309"/>
  <c r="P308"/>
  <c r="BI293"/>
  <c r="BH293"/>
  <c r="BG293"/>
  <c r="BF293"/>
  <c r="T293"/>
  <c r="T292"/>
  <c r="R293"/>
  <c r="R292"/>
  <c r="P293"/>
  <c r="P292"/>
  <c r="BI286"/>
  <c r="BH286"/>
  <c r="BG286"/>
  <c r="BF286"/>
  <c r="T286"/>
  <c r="R286"/>
  <c r="P286"/>
  <c r="BI281"/>
  <c r="BH281"/>
  <c r="BG281"/>
  <c r="BF281"/>
  <c r="T281"/>
  <c r="R281"/>
  <c r="P281"/>
  <c r="BI264"/>
  <c r="BH264"/>
  <c r="BG264"/>
  <c r="BF264"/>
  <c r="T264"/>
  <c r="R264"/>
  <c r="P264"/>
  <c r="BI261"/>
  <c r="BH261"/>
  <c r="BG261"/>
  <c r="BF261"/>
  <c r="T261"/>
  <c r="R261"/>
  <c r="P261"/>
  <c r="BI255"/>
  <c r="BH255"/>
  <c r="BG255"/>
  <c r="BF255"/>
  <c r="T255"/>
  <c r="R255"/>
  <c r="P255"/>
  <c r="BI251"/>
  <c r="BH251"/>
  <c r="BG251"/>
  <c r="BF251"/>
  <c r="T251"/>
  <c r="R251"/>
  <c r="P251"/>
  <c r="BI247"/>
  <c r="BH247"/>
  <c r="BG247"/>
  <c r="BF247"/>
  <c r="T247"/>
  <c r="R247"/>
  <c r="P247"/>
  <c r="BI231"/>
  <c r="BH231"/>
  <c r="BG231"/>
  <c r="BF231"/>
  <c r="T231"/>
  <c r="R231"/>
  <c r="P231"/>
  <c r="BI226"/>
  <c r="BH226"/>
  <c r="BG226"/>
  <c r="BF226"/>
  <c r="T226"/>
  <c r="R226"/>
  <c r="P226"/>
  <c r="BI221"/>
  <c r="BH221"/>
  <c r="BG221"/>
  <c r="BF221"/>
  <c r="T221"/>
  <c r="R221"/>
  <c r="P221"/>
  <c r="BI216"/>
  <c r="BH216"/>
  <c r="BG216"/>
  <c r="BF216"/>
  <c r="T216"/>
  <c r="R216"/>
  <c r="P216"/>
  <c r="BI211"/>
  <c r="BH211"/>
  <c r="BG211"/>
  <c r="BF211"/>
  <c r="T211"/>
  <c r="R211"/>
  <c r="P211"/>
  <c r="BI206"/>
  <c r="BH206"/>
  <c r="BG206"/>
  <c r="BF206"/>
  <c r="T206"/>
  <c r="R206"/>
  <c r="P206"/>
  <c r="BI202"/>
  <c r="BH202"/>
  <c r="BG202"/>
  <c r="BF202"/>
  <c r="T202"/>
  <c r="R202"/>
  <c r="P202"/>
  <c r="BI187"/>
  <c r="BH187"/>
  <c r="BG187"/>
  <c r="BF187"/>
  <c r="T187"/>
  <c r="R187"/>
  <c r="P187"/>
  <c r="BI183"/>
  <c r="BH183"/>
  <c r="BG183"/>
  <c r="BF183"/>
  <c r="T183"/>
  <c r="R183"/>
  <c r="P183"/>
  <c r="BI178"/>
  <c r="BH178"/>
  <c r="BG178"/>
  <c r="BF178"/>
  <c r="T178"/>
  <c r="R178"/>
  <c r="P178"/>
  <c r="BI174"/>
  <c r="BH174"/>
  <c r="BG174"/>
  <c r="BF174"/>
  <c r="T174"/>
  <c r="R174"/>
  <c r="P174"/>
  <c r="BI169"/>
  <c r="BH169"/>
  <c r="BG169"/>
  <c r="BF169"/>
  <c r="T169"/>
  <c r="R169"/>
  <c r="P169"/>
  <c r="BI163"/>
  <c r="BH163"/>
  <c r="BG163"/>
  <c r="BF163"/>
  <c r="T163"/>
  <c r="R163"/>
  <c r="P163"/>
  <c r="BI159"/>
  <c r="BH159"/>
  <c r="BG159"/>
  <c r="BF159"/>
  <c r="T159"/>
  <c r="R159"/>
  <c r="P159"/>
  <c r="BI153"/>
  <c r="BH153"/>
  <c r="BG153"/>
  <c r="BF153"/>
  <c r="T153"/>
  <c r="R153"/>
  <c r="P153"/>
  <c r="BI138"/>
  <c r="BH138"/>
  <c r="BG138"/>
  <c r="BF138"/>
  <c r="T138"/>
  <c r="R138"/>
  <c r="P138"/>
  <c r="BI133"/>
  <c r="BH133"/>
  <c r="BG133"/>
  <c r="BF133"/>
  <c r="T133"/>
  <c r="R133"/>
  <c r="P133"/>
  <c r="BI127"/>
  <c r="BH127"/>
  <c r="BG127"/>
  <c r="BF127"/>
  <c r="T127"/>
  <c r="R127"/>
  <c r="P127"/>
  <c r="BI115"/>
  <c r="BH115"/>
  <c r="BG115"/>
  <c r="BF115"/>
  <c r="T115"/>
  <c r="R115"/>
  <c r="P115"/>
  <c r="BI111"/>
  <c r="BH111"/>
  <c r="BG111"/>
  <c r="BF111"/>
  <c r="T111"/>
  <c r="R111"/>
  <c r="P111"/>
  <c r="BI102"/>
  <c r="BH102"/>
  <c r="BG102"/>
  <c r="BF102"/>
  <c r="T102"/>
  <c r="R102"/>
  <c r="P102"/>
  <c r="BI98"/>
  <c r="BH98"/>
  <c r="BG98"/>
  <c r="BF98"/>
  <c r="T98"/>
  <c r="R98"/>
  <c r="P98"/>
  <c r="J92"/>
  <c r="J91"/>
  <c r="F91"/>
  <c r="F89"/>
  <c r="E87"/>
  <c r="J55"/>
  <c r="J54"/>
  <c r="F54"/>
  <c r="F52"/>
  <c r="E50"/>
  <c r="J18"/>
  <c r="E18"/>
  <c r="F55"/>
  <c r="J17"/>
  <c r="J12"/>
  <c r="J89"/>
  <c r="E7"/>
  <c r="E85"/>
  <c i="2" r="J37"/>
  <c r="J36"/>
  <c i="1" r="AY55"/>
  <c i="2" r="J35"/>
  <c i="1" r="AX55"/>
  <c i="2" r="BI581"/>
  <c r="BH581"/>
  <c r="BG581"/>
  <c r="BF581"/>
  <c r="T581"/>
  <c r="R581"/>
  <c r="P581"/>
  <c r="BI576"/>
  <c r="BH576"/>
  <c r="BG576"/>
  <c r="BF576"/>
  <c r="T576"/>
  <c r="R576"/>
  <c r="P576"/>
  <c r="BI572"/>
  <c r="BH572"/>
  <c r="BG572"/>
  <c r="BF572"/>
  <c r="T572"/>
  <c r="R572"/>
  <c r="P572"/>
  <c r="BI568"/>
  <c r="BH568"/>
  <c r="BG568"/>
  <c r="BF568"/>
  <c r="T568"/>
  <c r="R568"/>
  <c r="P568"/>
  <c r="BI560"/>
  <c r="BH560"/>
  <c r="BG560"/>
  <c r="BF560"/>
  <c r="T560"/>
  <c r="R560"/>
  <c r="P560"/>
  <c r="BI556"/>
  <c r="BH556"/>
  <c r="BG556"/>
  <c r="BF556"/>
  <c r="T556"/>
  <c r="R556"/>
  <c r="P556"/>
  <c r="BI548"/>
  <c r="BH548"/>
  <c r="BG548"/>
  <c r="BF548"/>
  <c r="T548"/>
  <c r="R548"/>
  <c r="P548"/>
  <c r="BI545"/>
  <c r="BH545"/>
  <c r="BG545"/>
  <c r="BF545"/>
  <c r="T545"/>
  <c r="R545"/>
  <c r="P545"/>
  <c r="BI514"/>
  <c r="BH514"/>
  <c r="BG514"/>
  <c r="BF514"/>
  <c r="T514"/>
  <c r="R514"/>
  <c r="P514"/>
  <c r="BI512"/>
  <c r="BH512"/>
  <c r="BG512"/>
  <c r="BF512"/>
  <c r="T512"/>
  <c r="R512"/>
  <c r="P512"/>
  <c r="BI510"/>
  <c r="BH510"/>
  <c r="BG510"/>
  <c r="BF510"/>
  <c r="T510"/>
  <c r="R510"/>
  <c r="P510"/>
  <c r="BI507"/>
  <c r="BH507"/>
  <c r="BG507"/>
  <c r="BF507"/>
  <c r="T507"/>
  <c r="R507"/>
  <c r="P507"/>
  <c r="BI504"/>
  <c r="BH504"/>
  <c r="BG504"/>
  <c r="BF504"/>
  <c r="T504"/>
  <c r="R504"/>
  <c r="P504"/>
  <c r="BI501"/>
  <c r="BH501"/>
  <c r="BG501"/>
  <c r="BF501"/>
  <c r="T501"/>
  <c r="R501"/>
  <c r="P501"/>
  <c r="BI498"/>
  <c r="BH498"/>
  <c r="BG498"/>
  <c r="BF498"/>
  <c r="T498"/>
  <c r="R498"/>
  <c r="P498"/>
  <c r="BI495"/>
  <c r="BH495"/>
  <c r="BG495"/>
  <c r="BF495"/>
  <c r="T495"/>
  <c r="R495"/>
  <c r="P495"/>
  <c r="BI492"/>
  <c r="BH492"/>
  <c r="BG492"/>
  <c r="BF492"/>
  <c r="T492"/>
  <c r="R492"/>
  <c r="P492"/>
  <c r="BI489"/>
  <c r="BH489"/>
  <c r="BG489"/>
  <c r="BF489"/>
  <c r="T489"/>
  <c r="R489"/>
  <c r="P489"/>
  <c r="BI486"/>
  <c r="BH486"/>
  <c r="BG486"/>
  <c r="BF486"/>
  <c r="T486"/>
  <c r="R486"/>
  <c r="P486"/>
  <c r="BI483"/>
  <c r="BH483"/>
  <c r="BG483"/>
  <c r="BF483"/>
  <c r="T483"/>
  <c r="R483"/>
  <c r="P483"/>
  <c r="BI480"/>
  <c r="BH480"/>
  <c r="BG480"/>
  <c r="BF480"/>
  <c r="T480"/>
  <c r="R480"/>
  <c r="P480"/>
  <c r="BI477"/>
  <c r="BH477"/>
  <c r="BG477"/>
  <c r="BF477"/>
  <c r="T477"/>
  <c r="R477"/>
  <c r="P477"/>
  <c r="BI474"/>
  <c r="BH474"/>
  <c r="BG474"/>
  <c r="BF474"/>
  <c r="T474"/>
  <c r="R474"/>
  <c r="P474"/>
  <c r="BI471"/>
  <c r="BH471"/>
  <c r="BG471"/>
  <c r="BF471"/>
  <c r="T471"/>
  <c r="R471"/>
  <c r="P471"/>
  <c r="BI468"/>
  <c r="BH468"/>
  <c r="BG468"/>
  <c r="BF468"/>
  <c r="T468"/>
  <c r="R468"/>
  <c r="P468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6"/>
  <c r="BH456"/>
  <c r="BG456"/>
  <c r="BF456"/>
  <c r="T456"/>
  <c r="R456"/>
  <c r="P456"/>
  <c r="BI453"/>
  <c r="BH453"/>
  <c r="BG453"/>
  <c r="BF453"/>
  <c r="T453"/>
  <c r="R453"/>
  <c r="P453"/>
  <c r="BI450"/>
  <c r="BH450"/>
  <c r="BG450"/>
  <c r="BF450"/>
  <c r="T450"/>
  <c r="R450"/>
  <c r="P450"/>
  <c r="BI447"/>
  <c r="BH447"/>
  <c r="BG447"/>
  <c r="BF447"/>
  <c r="T447"/>
  <c r="R447"/>
  <c r="P447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31"/>
  <c r="BH431"/>
  <c r="BG431"/>
  <c r="BF431"/>
  <c r="T431"/>
  <c r="R431"/>
  <c r="P431"/>
  <c r="BI428"/>
  <c r="BH428"/>
  <c r="BG428"/>
  <c r="BF428"/>
  <c r="T428"/>
  <c r="R428"/>
  <c r="P428"/>
  <c r="BI425"/>
  <c r="BH425"/>
  <c r="BG425"/>
  <c r="BF425"/>
  <c r="T425"/>
  <c r="R425"/>
  <c r="P425"/>
  <c r="BI422"/>
  <c r="BH422"/>
  <c r="BG422"/>
  <c r="BF422"/>
  <c r="T422"/>
  <c r="R422"/>
  <c r="P422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4"/>
  <c r="BH394"/>
  <c r="BG394"/>
  <c r="BF394"/>
  <c r="T394"/>
  <c r="R394"/>
  <c r="P394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2"/>
  <c r="BH382"/>
  <c r="BG382"/>
  <c r="BF382"/>
  <c r="T382"/>
  <c r="R382"/>
  <c r="P382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27"/>
  <c r="BH327"/>
  <c r="BG327"/>
  <c r="BF327"/>
  <c r="T327"/>
  <c r="R327"/>
  <c r="P327"/>
  <c r="BI323"/>
  <c r="BH323"/>
  <c r="BG323"/>
  <c r="BF323"/>
  <c r="T323"/>
  <c r="T322"/>
  <c r="R323"/>
  <c r="R322"/>
  <c r="P323"/>
  <c r="P322"/>
  <c r="BI320"/>
  <c r="BH320"/>
  <c r="BG320"/>
  <c r="BF320"/>
  <c r="T320"/>
  <c r="R320"/>
  <c r="P320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3"/>
  <c r="BH303"/>
  <c r="BG303"/>
  <c r="BF303"/>
  <c r="T303"/>
  <c r="R303"/>
  <c r="P303"/>
  <c r="BI299"/>
  <c r="BH299"/>
  <c r="BG299"/>
  <c r="BF299"/>
  <c r="T299"/>
  <c r="R299"/>
  <c r="P299"/>
  <c r="BI295"/>
  <c r="BH295"/>
  <c r="BG295"/>
  <c r="BF295"/>
  <c r="T295"/>
  <c r="R295"/>
  <c r="P295"/>
  <c r="BI291"/>
  <c r="BH291"/>
  <c r="BG291"/>
  <c r="BF291"/>
  <c r="T291"/>
  <c r="R291"/>
  <c r="P291"/>
  <c r="BI258"/>
  <c r="BH258"/>
  <c r="BG258"/>
  <c r="BF258"/>
  <c r="T258"/>
  <c r="R258"/>
  <c r="P258"/>
  <c r="BI227"/>
  <c r="BH227"/>
  <c r="BG227"/>
  <c r="BF227"/>
  <c r="T227"/>
  <c r="T226"/>
  <c r="R227"/>
  <c r="R226"/>
  <c r="P227"/>
  <c r="P226"/>
  <c r="BI222"/>
  <c r="BH222"/>
  <c r="BG222"/>
  <c r="BF222"/>
  <c r="T222"/>
  <c r="T221"/>
  <c r="R222"/>
  <c r="R221"/>
  <c r="P222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09"/>
  <c r="BH209"/>
  <c r="BG209"/>
  <c r="BF209"/>
  <c r="T209"/>
  <c r="R209"/>
  <c r="P209"/>
  <c r="BI203"/>
  <c r="BH203"/>
  <c r="BG203"/>
  <c r="BF203"/>
  <c r="T203"/>
  <c r="R203"/>
  <c r="P203"/>
  <c r="BI196"/>
  <c r="BH196"/>
  <c r="BG196"/>
  <c r="BF196"/>
  <c r="T196"/>
  <c r="R196"/>
  <c r="P196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46"/>
  <c r="BH146"/>
  <c r="BG146"/>
  <c r="BF146"/>
  <c r="T146"/>
  <c r="R146"/>
  <c r="P146"/>
  <c r="BI140"/>
  <c r="BH140"/>
  <c r="BG140"/>
  <c r="BF140"/>
  <c r="T140"/>
  <c r="R140"/>
  <c r="P140"/>
  <c r="BI107"/>
  <c r="BH107"/>
  <c r="BG107"/>
  <c r="BF107"/>
  <c r="T107"/>
  <c r="R107"/>
  <c r="P107"/>
  <c r="BI100"/>
  <c r="BH100"/>
  <c r="BG100"/>
  <c r="BF100"/>
  <c r="T100"/>
  <c r="R100"/>
  <c r="P100"/>
  <c r="J93"/>
  <c r="J92"/>
  <c r="F92"/>
  <c r="F90"/>
  <c r="E88"/>
  <c r="J55"/>
  <c r="J54"/>
  <c r="F54"/>
  <c r="F52"/>
  <c r="E50"/>
  <c r="J18"/>
  <c r="E18"/>
  <c r="F93"/>
  <c r="J17"/>
  <c r="J12"/>
  <c r="J90"/>
  <c r="E7"/>
  <c r="E86"/>
  <c i="1" r="L50"/>
  <c r="AM50"/>
  <c r="AM49"/>
  <c r="L49"/>
  <c r="AM47"/>
  <c r="L47"/>
  <c r="L45"/>
  <c r="L44"/>
  <c i="2" r="BK501"/>
  <c r="BK489"/>
  <c r="J462"/>
  <c r="BK440"/>
  <c r="BK411"/>
  <c r="BK397"/>
  <c r="BK367"/>
  <c r="J311"/>
  <c i="1" r="AS54"/>
  <c i="4" r="J205"/>
  <c r="J194"/>
  <c r="J89"/>
  <c r="BK184"/>
  <c r="J207"/>
  <c i="5" r="BK88"/>
  <c i="2" r="J356"/>
  <c r="J146"/>
  <c i="3" r="BK187"/>
  <c i="4" r="J190"/>
  <c r="J109"/>
  <c r="J203"/>
  <c r="J144"/>
  <c i="5" r="BK114"/>
  <c i="2" r="J34"/>
  <c r="J341"/>
  <c r="J222"/>
  <c i="3" r="BK309"/>
  <c r="BK138"/>
  <c i="4" r="BK215"/>
  <c r="BK161"/>
  <c r="BK143"/>
  <c r="BK149"/>
  <c i="5" r="BK109"/>
  <c r="BK91"/>
  <c i="2" r="BK327"/>
  <c r="BK187"/>
  <c i="3" r="J342"/>
  <c r="J187"/>
  <c i="4" r="BK204"/>
  <c r="J140"/>
  <c r="J171"/>
  <c r="J166"/>
  <c r="BK89"/>
  <c r="J112"/>
  <c i="2" r="F34"/>
  <c i="4" r="J158"/>
  <c r="J136"/>
  <c r="BK148"/>
  <c r="BK131"/>
  <c r="J196"/>
  <c i="5" r="BK111"/>
  <c i="2" r="BK576"/>
  <c r="BK560"/>
  <c r="J510"/>
  <c r="BK495"/>
  <c r="J483"/>
  <c r="J465"/>
  <c r="BK434"/>
  <c r="BK416"/>
  <c r="J400"/>
  <c r="BK370"/>
  <c r="J338"/>
  <c r="BK209"/>
  <c i="3" r="BK111"/>
  <c r="BK102"/>
  <c i="4" r="J186"/>
  <c r="BK144"/>
  <c r="J198"/>
  <c r="J165"/>
  <c i="5" r="J95"/>
  <c i="2" r="J495"/>
  <c r="BK477"/>
  <c r="BK450"/>
  <c r="BK419"/>
  <c r="BK388"/>
  <c r="BK353"/>
  <c r="BK222"/>
  <c i="3" r="J102"/>
  <c r="BK334"/>
  <c i="4" r="BK114"/>
  <c r="J155"/>
  <c r="BK152"/>
  <c i="2" r="J365"/>
  <c r="BK227"/>
  <c i="3" r="BK338"/>
  <c r="J357"/>
  <c i="4" r="J211"/>
  <c r="J204"/>
  <c r="BK107"/>
  <c r="BK147"/>
  <c i="5" r="J89"/>
  <c i="2" r="J258"/>
  <c r="BK100"/>
  <c i="3" r="BK211"/>
  <c i="4" r="BK123"/>
  <c r="BK208"/>
  <c r="J177"/>
  <c r="J130"/>
  <c r="BK136"/>
  <c i="5" r="BK89"/>
  <c i="2" r="J576"/>
  <c r="J512"/>
  <c r="J489"/>
  <c r="J459"/>
  <c r="BK437"/>
  <c r="BK400"/>
  <c r="BK391"/>
  <c r="J379"/>
  <c r="BK317"/>
  <c r="J181"/>
  <c i="3" r="BK247"/>
  <c r="J336"/>
  <c i="4" r="BK112"/>
  <c r="BK216"/>
  <c r="BK189"/>
  <c r="BK105"/>
  <c i="2" r="BK356"/>
  <c r="BK291"/>
  <c i="3" r="BK133"/>
  <c r="J321"/>
  <c i="4" r="J93"/>
  <c r="J116"/>
  <c i="5" r="J94"/>
  <c i="2" r="BK341"/>
  <c r="J178"/>
  <c i="3" r="BK169"/>
  <c r="J206"/>
  <c i="4" r="BK175"/>
  <c r="BK214"/>
  <c r="J162"/>
  <c r="J216"/>
  <c r="BK205"/>
  <c i="5" r="J93"/>
  <c i="2" r="J299"/>
  <c r="BK181"/>
  <c i="3" r="J247"/>
  <c r="BK293"/>
  <c r="J231"/>
  <c r="BK336"/>
  <c r="J281"/>
  <c i="4" r="BK200"/>
  <c r="J87"/>
  <c r="BK127"/>
  <c r="J101"/>
  <c r="BK211"/>
  <c i="5" r="J99"/>
  <c i="2" r="J548"/>
  <c r="BK504"/>
  <c r="J480"/>
  <c r="BK459"/>
  <c r="BK447"/>
  <c r="J422"/>
  <c r="BK379"/>
  <c r="J353"/>
  <c r="BK219"/>
  <c i="3" r="J348"/>
  <c r="BK345"/>
  <c r="BK286"/>
  <c i="4" r="BK217"/>
  <c r="J146"/>
  <c r="J156"/>
  <c r="BK141"/>
  <c i="2" r="BK548"/>
  <c r="J474"/>
  <c r="J447"/>
  <c r="BK409"/>
  <c r="J382"/>
  <c r="BK320"/>
  <c r="J184"/>
  <c i="3" r="J174"/>
  <c r="BK206"/>
  <c i="4" r="J135"/>
  <c r="BK103"/>
  <c r="J128"/>
  <c i="2" r="F37"/>
  <c i="4" r="BK195"/>
  <c r="J105"/>
  <c r="BK91"/>
  <c i="5" r="J101"/>
  <c i="2" r="J370"/>
  <c r="J327"/>
  <c r="J217"/>
  <c i="3" r="J261"/>
  <c i="4" r="J151"/>
  <c r="J123"/>
  <c r="J178"/>
  <c r="BK203"/>
  <c r="J137"/>
  <c i="2" r="F35"/>
  <c i="4" r="BK95"/>
  <c i="2" r="J498"/>
  <c r="BK465"/>
  <c r="J437"/>
  <c r="J425"/>
  <c r="J385"/>
  <c r="BK344"/>
  <c r="J213"/>
  <c i="3" r="BK352"/>
  <c r="BK367"/>
  <c i="4" r="BK177"/>
  <c r="BK183"/>
  <c r="J153"/>
  <c i="5" r="J88"/>
  <c i="2" r="BK323"/>
  <c r="BK213"/>
  <c i="3" r="J202"/>
  <c r="BK174"/>
  <c i="4" r="BK133"/>
  <c r="BK169"/>
  <c r="BK190"/>
  <c r="BK187"/>
  <c i="5" r="J96"/>
  <c i="2" r="J347"/>
  <c r="J219"/>
  <c i="3" r="BK163"/>
  <c r="J127"/>
  <c i="4" r="BK201"/>
  <c r="J143"/>
  <c r="J152"/>
  <c r="J208"/>
  <c r="J127"/>
  <c i="2" r="J560"/>
  <c r="BK514"/>
  <c r="BK492"/>
  <c r="J468"/>
  <c r="J442"/>
  <c r="J419"/>
  <c r="J397"/>
  <c r="J373"/>
  <c r="J313"/>
  <c r="J107"/>
  <c i="3" r="BK313"/>
  <c i="4" r="BK157"/>
  <c r="J200"/>
  <c r="BK163"/>
  <c r="BK202"/>
  <c r="J97"/>
  <c i="2" r="F36"/>
  <c r="BK425"/>
  <c r="BK394"/>
  <c r="BK365"/>
  <c r="BK313"/>
  <c r="BK184"/>
  <c i="3" r="BK221"/>
  <c i="4" r="J214"/>
  <c r="BK180"/>
  <c r="BK93"/>
  <c r="BK124"/>
  <c i="5" r="BK105"/>
  <c i="2" r="J507"/>
  <c r="J486"/>
  <c r="J456"/>
  <c r="J428"/>
  <c r="J403"/>
  <c r="BK376"/>
  <c r="BK338"/>
  <c r="BK196"/>
  <c i="3" r="BK317"/>
  <c r="J216"/>
  <c i="4" r="BK116"/>
  <c r="BK146"/>
  <c r="J195"/>
  <c i="5" r="BK86"/>
  <c i="2" r="J295"/>
  <c i="3" r="BK342"/>
  <c r="J338"/>
  <c r="BK98"/>
  <c i="4" r="BK140"/>
  <c r="BK196"/>
  <c r="BK109"/>
  <c i="5" r="J86"/>
  <c i="2" r="BK299"/>
  <c i="3" r="BK261"/>
  <c r="J340"/>
  <c r="BK363"/>
  <c i="4" r="J161"/>
  <c r="BK199"/>
  <c r="J119"/>
  <c r="J172"/>
  <c i="5" r="BK103"/>
  <c i="2" r="J568"/>
  <c r="BK545"/>
  <c r="BK498"/>
  <c r="BK471"/>
  <c r="J450"/>
  <c r="J434"/>
  <c r="BK413"/>
  <c r="J388"/>
  <c r="J367"/>
  <c r="BK295"/>
  <c i="3" r="J98"/>
  <c r="J293"/>
  <c i="4" r="J199"/>
  <c r="BK128"/>
  <c r="J142"/>
  <c r="J149"/>
  <c r="J189"/>
  <c i="5" r="J107"/>
  <c i="2" r="J309"/>
  <c r="J187"/>
  <c i="3" r="J334"/>
  <c r="BK159"/>
  <c i="4" r="J184"/>
  <c r="J159"/>
  <c r="BK174"/>
  <c i="5" r="BK92"/>
  <c i="2" r="J303"/>
  <c i="3" r="J329"/>
  <c r="BK357"/>
  <c r="J367"/>
  <c i="4" r="BK99"/>
  <c r="BK192"/>
  <c r="J125"/>
  <c r="J114"/>
  <c i="5" r="BK101"/>
  <c i="2" r="J335"/>
  <c r="BK215"/>
  <c i="3" r="J325"/>
  <c r="BK340"/>
  <c r="BK115"/>
  <c r="J352"/>
  <c r="J111"/>
  <c i="4" r="J103"/>
  <c r="J163"/>
  <c r="J157"/>
  <c r="BK172"/>
  <c r="BK181"/>
  <c r="BK153"/>
  <c i="5" r="J105"/>
  <c i="2" r="BK568"/>
  <c r="J501"/>
  <c r="BK474"/>
  <c r="J453"/>
  <c r="J440"/>
  <c r="J409"/>
  <c r="BK385"/>
  <c r="J203"/>
  <c i="3" r="BK178"/>
  <c r="J183"/>
  <c i="4" r="J181"/>
  <c r="J132"/>
  <c r="J175"/>
  <c i="2" r="J514"/>
  <c r="BK468"/>
  <c r="BK431"/>
  <c r="BK403"/>
  <c r="BK373"/>
  <c r="BK315"/>
  <c i="3" r="BK321"/>
  <c r="BK281"/>
  <c i="4" r="BK165"/>
  <c r="BK171"/>
  <c r="J138"/>
  <c i="5" r="BK99"/>
  <c i="2" r="BK309"/>
  <c i="3" r="J309"/>
  <c r="J163"/>
  <c i="4" r="J183"/>
  <c r="BK166"/>
  <c r="BK219"/>
  <c i="5" r="J111"/>
  <c i="2" r="BK311"/>
  <c r="BK178"/>
  <c i="3" r="BK255"/>
  <c r="BK329"/>
  <c i="4" r="J212"/>
  <c r="J131"/>
  <c r="J215"/>
  <c r="BK194"/>
  <c r="BK119"/>
  <c r="BK87"/>
  <c i="2" r="J581"/>
  <c r="J556"/>
  <c r="J504"/>
  <c r="J477"/>
  <c r="BK453"/>
  <c r="BK428"/>
  <c r="J411"/>
  <c r="BK382"/>
  <c r="BK359"/>
  <c r="J227"/>
  <c i="3" r="J251"/>
  <c r="BK127"/>
  <c r="J169"/>
  <c i="4" r="BK151"/>
  <c r="BK138"/>
  <c r="BK142"/>
  <c i="5" r="J114"/>
  <c i="2" r="BK363"/>
  <c r="BK203"/>
  <c i="3" r="BK251"/>
  <c i="4" r="BK191"/>
  <c r="BK156"/>
  <c r="J141"/>
  <c r="J174"/>
  <c i="5" r="J109"/>
  <c i="2" r="BK217"/>
  <c i="3" r="J317"/>
  <c r="BK226"/>
  <c r="J313"/>
  <c i="4" r="BK159"/>
  <c r="BK101"/>
  <c r="BK162"/>
  <c r="BK158"/>
  <c i="5" r="J103"/>
  <c i="2" r="J317"/>
  <c r="J196"/>
  <c i="3" r="BK202"/>
  <c i="5" r="J92"/>
  <c i="2" r="BK572"/>
  <c r="J545"/>
  <c r="J492"/>
  <c r="J471"/>
  <c r="J431"/>
  <c r="J406"/>
  <c r="J376"/>
  <c r="BK347"/>
  <c r="BK303"/>
  <c r="BK146"/>
  <c i="3" r="J255"/>
  <c r="J264"/>
  <c i="4" r="BK212"/>
  <c r="BK132"/>
  <c r="J95"/>
  <c r="J145"/>
  <c i="2" r="BK510"/>
  <c r="BK480"/>
  <c r="BK442"/>
  <c r="J416"/>
  <c r="J394"/>
  <c r="J363"/>
  <c r="J140"/>
  <c i="3" r="BK231"/>
  <c i="4" r="J191"/>
  <c r="BK97"/>
  <c r="J133"/>
  <c i="5" r="BK96"/>
  <c i="2" r="J315"/>
  <c i="3" r="J226"/>
  <c r="J115"/>
  <c i="4" r="J124"/>
  <c r="BK198"/>
  <c r="J147"/>
  <c r="BK137"/>
  <c i="2" r="J320"/>
  <c r="J209"/>
  <c i="3" r="J153"/>
  <c r="BK153"/>
  <c r="J178"/>
  <c r="BK183"/>
  <c i="4" r="BK125"/>
  <c r="BK168"/>
  <c r="BK145"/>
  <c r="J219"/>
  <c i="5" r="J91"/>
  <c r="BK94"/>
  <c i="2" r="J572"/>
  <c r="BK507"/>
  <c r="BK483"/>
  <c r="BK462"/>
  <c r="BK444"/>
  <c r="BK422"/>
  <c r="BK406"/>
  <c r="BK335"/>
  <c r="J215"/>
  <c i="3" r="BK216"/>
  <c r="BK348"/>
  <c r="J159"/>
  <c i="4" r="J168"/>
  <c r="J169"/>
  <c r="J180"/>
  <c r="BK155"/>
  <c i="5" r="BK95"/>
  <c i="2" r="J350"/>
  <c r="BK107"/>
  <c i="3" r="J211"/>
  <c r="J363"/>
  <c i="4" r="J91"/>
  <c r="J187"/>
  <c r="J99"/>
  <c r="J217"/>
  <c i="2" r="BK350"/>
  <c r="J291"/>
  <c i="3" r="J221"/>
  <c r="J345"/>
  <c r="J138"/>
  <c i="4" r="BK207"/>
  <c r="J202"/>
  <c r="J148"/>
  <c i="5" r="BK93"/>
  <c i="2" r="J344"/>
  <c r="BK258"/>
  <c r="BK140"/>
  <c i="3" r="J286"/>
  <c r="J133"/>
  <c i="4" r="J192"/>
  <c r="BK178"/>
  <c r="BK210"/>
  <c r="BK186"/>
  <c r="BK130"/>
  <c r="J107"/>
  <c i="2" r="BK581"/>
  <c r="BK556"/>
  <c r="BK512"/>
  <c r="BK486"/>
  <c r="BK456"/>
  <c r="J444"/>
  <c r="J413"/>
  <c r="J391"/>
  <c r="J359"/>
  <c r="J323"/>
  <c r="J100"/>
  <c i="3" r="BK264"/>
  <c r="BK325"/>
  <c i="4" r="BK135"/>
  <c r="J210"/>
  <c r="J201"/>
  <c i="5" r="BK107"/>
  <c i="2" l="1" r="P202"/>
  <c r="P201"/>
  <c r="P257"/>
  <c r="P326"/>
  <c r="T340"/>
  <c r="T412"/>
  <c r="P443"/>
  <c i="3" r="BK97"/>
  <c r="T230"/>
  <c r="BK316"/>
  <c r="J316"/>
  <c r="J70"/>
  <c r="R333"/>
  <c r="R230"/>
  <c r="R316"/>
  <c r="R291"/>
  <c r="BK362"/>
  <c r="J362"/>
  <c r="J75"/>
  <c i="4" r="R86"/>
  <c r="R85"/>
  <c i="2" r="P99"/>
  <c r="P98"/>
  <c r="T257"/>
  <c r="BK326"/>
  <c r="J326"/>
  <c r="J71"/>
  <c r="P340"/>
  <c r="BK443"/>
  <c r="J443"/>
  <c r="J75"/>
  <c r="BK513"/>
  <c r="J513"/>
  <c r="J76"/>
  <c i="3" r="P230"/>
  <c r="T280"/>
  <c r="T279"/>
  <c r="P333"/>
  <c r="P362"/>
  <c r="P350"/>
  <c i="4" r="R122"/>
  <c r="R121"/>
  <c r="R84"/>
  <c i="2" r="T202"/>
  <c r="T201"/>
  <c r="R308"/>
  <c r="T326"/>
  <c r="T366"/>
  <c r="P513"/>
  <c i="3" r="T97"/>
  <c r="P220"/>
  <c r="T220"/>
  <c r="P280"/>
  <c r="P279"/>
  <c r="P316"/>
  <c r="P291"/>
  <c r="T333"/>
  <c i="4" r="P122"/>
  <c r="P121"/>
  <c i="2" r="T99"/>
  <c r="T98"/>
  <c r="P308"/>
  <c r="BK340"/>
  <c r="J340"/>
  <c r="J72"/>
  <c r="R366"/>
  <c r="R513"/>
  <c i="3" r="P97"/>
  <c r="P96"/>
  <c r="P95"/>
  <c i="1" r="AU56"/>
  <c i="4" r="T122"/>
  <c r="T121"/>
  <c i="2" r="BK202"/>
  <c r="J202"/>
  <c r="J64"/>
  <c r="BK308"/>
  <c r="J308"/>
  <c r="J68"/>
  <c r="BK366"/>
  <c r="J366"/>
  <c r="J73"/>
  <c r="R412"/>
  <c r="R443"/>
  <c i="3" r="R97"/>
  <c r="BK220"/>
  <c r="J220"/>
  <c r="J62"/>
  <c r="R220"/>
  <c r="BK280"/>
  <c r="J280"/>
  <c r="J65"/>
  <c r="T316"/>
  <c r="T291"/>
  <c r="R362"/>
  <c r="R350"/>
  <c i="4" r="T86"/>
  <c r="T85"/>
  <c i="2" r="BK99"/>
  <c r="J99"/>
  <c r="J62"/>
  <c r="R202"/>
  <c r="R257"/>
  <c r="R326"/>
  <c r="R340"/>
  <c r="BK412"/>
  <c r="J412"/>
  <c r="J74"/>
  <c r="T513"/>
  <c i="3" r="BK230"/>
  <c r="J230"/>
  <c r="J63"/>
  <c r="R280"/>
  <c r="R279"/>
  <c r="BK333"/>
  <c r="J333"/>
  <c r="J71"/>
  <c r="T362"/>
  <c r="T350"/>
  <c i="4" r="BK86"/>
  <c r="J86"/>
  <c r="J61"/>
  <c r="P86"/>
  <c r="P85"/>
  <c i="5" r="BK85"/>
  <c r="R85"/>
  <c r="BK98"/>
  <c r="J98"/>
  <c r="J62"/>
  <c r="R98"/>
  <c i="2" r="R99"/>
  <c r="R98"/>
  <c r="BK257"/>
  <c r="J257"/>
  <c r="J67"/>
  <c r="T308"/>
  <c r="P366"/>
  <c r="P412"/>
  <c r="T443"/>
  <c i="4" r="BK122"/>
  <c r="BK121"/>
  <c r="J121"/>
  <c r="J63"/>
  <c i="5" r="P85"/>
  <c r="T85"/>
  <c r="P98"/>
  <c r="T98"/>
  <c i="3" r="BK292"/>
  <c r="J292"/>
  <c r="J67"/>
  <c r="BK347"/>
  <c r="J347"/>
  <c r="J72"/>
  <c i="2" r="BK221"/>
  <c r="J221"/>
  <c r="J65"/>
  <c r="BK226"/>
  <c r="J226"/>
  <c r="J66"/>
  <c r="BK322"/>
  <c r="J322"/>
  <c r="J69"/>
  <c i="3" r="BK312"/>
  <c r="J312"/>
  <c r="J69"/>
  <c r="BK308"/>
  <c r="J308"/>
  <c r="J68"/>
  <c r="BK351"/>
  <c r="BK350"/>
  <c r="J350"/>
  <c r="J73"/>
  <c i="4" r="BK118"/>
  <c r="J118"/>
  <c r="J62"/>
  <c i="5" r="BK113"/>
  <c r="J113"/>
  <c r="J63"/>
  <c r="BE114"/>
  <c r="J52"/>
  <c r="BE92"/>
  <c r="BE93"/>
  <c r="E48"/>
  <c r="BE86"/>
  <c r="BE101"/>
  <c r="BE103"/>
  <c r="BE111"/>
  <c r="BE107"/>
  <c r="BE88"/>
  <c r="BE91"/>
  <c r="BE89"/>
  <c r="BE99"/>
  <c r="BE105"/>
  <c r="F55"/>
  <c r="BE94"/>
  <c r="BE95"/>
  <c r="BE96"/>
  <c r="BE109"/>
  <c i="3" r="J97"/>
  <c r="J61"/>
  <c i="4" r="F55"/>
  <c r="BE124"/>
  <c r="BE131"/>
  <c r="BE132"/>
  <c r="BE138"/>
  <c r="BE149"/>
  <c r="BE156"/>
  <c r="BE165"/>
  <c r="BE200"/>
  <c r="BE201"/>
  <c r="BE219"/>
  <c i="3" r="BK279"/>
  <c r="J279"/>
  <c r="J64"/>
  <c i="4" r="E48"/>
  <c r="BE101"/>
  <c r="BE107"/>
  <c r="BE109"/>
  <c r="BE125"/>
  <c r="BE140"/>
  <c r="BE153"/>
  <c r="BE155"/>
  <c r="BE157"/>
  <c r="BE166"/>
  <c r="BE168"/>
  <c r="BE169"/>
  <c r="BE174"/>
  <c r="BE175"/>
  <c r="BE177"/>
  <c r="BE190"/>
  <c i="3" r="J351"/>
  <c r="J74"/>
  <c i="4" r="BE127"/>
  <c r="BE141"/>
  <c r="BE142"/>
  <c r="BE158"/>
  <c r="BE159"/>
  <c r="BE204"/>
  <c r="BE208"/>
  <c r="BE210"/>
  <c r="BE162"/>
  <c r="BE180"/>
  <c r="BE181"/>
  <c r="BE184"/>
  <c r="BE205"/>
  <c r="BE216"/>
  <c r="J52"/>
  <c r="BE123"/>
  <c r="BE128"/>
  <c r="BE133"/>
  <c r="BE135"/>
  <c r="BE151"/>
  <c r="BE161"/>
  <c r="BE172"/>
  <c r="BE178"/>
  <c r="BE194"/>
  <c r="BE202"/>
  <c r="J81"/>
  <c r="BE91"/>
  <c r="BE93"/>
  <c r="BE130"/>
  <c r="BE146"/>
  <c r="BE183"/>
  <c r="BE186"/>
  <c r="BE189"/>
  <c r="BE191"/>
  <c r="BE203"/>
  <c r="BE211"/>
  <c r="BE212"/>
  <c r="BE214"/>
  <c i="3" r="BK291"/>
  <c r="J291"/>
  <c r="J66"/>
  <c i="4" r="BE87"/>
  <c r="BE89"/>
  <c r="BE103"/>
  <c r="BE105"/>
  <c r="BE112"/>
  <c r="BE114"/>
  <c r="BE116"/>
  <c r="BE119"/>
  <c r="BE137"/>
  <c r="BE145"/>
  <c r="BE147"/>
  <c r="BE148"/>
  <c r="BE171"/>
  <c r="BE187"/>
  <c r="BE192"/>
  <c r="BE198"/>
  <c r="BE199"/>
  <c r="BE215"/>
  <c r="BE95"/>
  <c r="BE97"/>
  <c r="BE99"/>
  <c r="BE136"/>
  <c r="BE143"/>
  <c r="BE144"/>
  <c r="BE152"/>
  <c r="BE163"/>
  <c r="BE195"/>
  <c r="BE196"/>
  <c r="BE207"/>
  <c r="BE217"/>
  <c i="2" r="BK325"/>
  <c r="J325"/>
  <c r="J70"/>
  <c i="3" r="E48"/>
  <c r="BE202"/>
  <c r="BE293"/>
  <c r="BE348"/>
  <c r="BE357"/>
  <c r="BE363"/>
  <c r="BE367"/>
  <c r="BE211"/>
  <c r="BE221"/>
  <c r="BE226"/>
  <c r="BE247"/>
  <c r="BE261"/>
  <c r="BE338"/>
  <c r="F92"/>
  <c r="BE255"/>
  <c r="BE336"/>
  <c r="BE342"/>
  <c r="BE98"/>
  <c r="BE133"/>
  <c r="BE138"/>
  <c r="BE153"/>
  <c r="BE159"/>
  <c r="BE216"/>
  <c r="BE251"/>
  <c r="BE309"/>
  <c r="BE313"/>
  <c r="BE317"/>
  <c r="BE321"/>
  <c i="2" r="BK98"/>
  <c r="J98"/>
  <c r="J61"/>
  <c i="3" r="BE329"/>
  <c r="BE352"/>
  <c r="BE264"/>
  <c r="BE281"/>
  <c r="BE325"/>
  <c r="BE345"/>
  <c r="J52"/>
  <c r="BE111"/>
  <c r="BE115"/>
  <c r="BE127"/>
  <c r="BE163"/>
  <c r="BE187"/>
  <c r="BE206"/>
  <c r="BE231"/>
  <c r="BE334"/>
  <c r="BE340"/>
  <c r="BE102"/>
  <c r="BE169"/>
  <c r="BE174"/>
  <c r="BE178"/>
  <c r="BE183"/>
  <c r="BE286"/>
  <c i="2" r="E48"/>
  <c r="J52"/>
  <c r="F55"/>
  <c r="BE100"/>
  <c r="BE107"/>
  <c r="BE140"/>
  <c r="BE146"/>
  <c r="BE178"/>
  <c r="BE181"/>
  <c r="BE184"/>
  <c r="BE187"/>
  <c r="BE196"/>
  <c r="BE203"/>
  <c r="BE209"/>
  <c r="BE213"/>
  <c r="BE215"/>
  <c r="BE217"/>
  <c r="BE219"/>
  <c r="BE222"/>
  <c r="BE227"/>
  <c r="BE258"/>
  <c r="BE291"/>
  <c r="BE295"/>
  <c r="BE299"/>
  <c r="BE303"/>
  <c r="BE309"/>
  <c r="BE311"/>
  <c r="BE313"/>
  <c r="BE315"/>
  <c r="BE317"/>
  <c r="BE320"/>
  <c r="BE323"/>
  <c r="BE327"/>
  <c r="BE335"/>
  <c r="BE338"/>
  <c r="BE341"/>
  <c r="BE344"/>
  <c r="BE347"/>
  <c r="BE350"/>
  <c r="BE353"/>
  <c r="BE356"/>
  <c r="BE359"/>
  <c r="BE363"/>
  <c r="BE365"/>
  <c r="BE367"/>
  <c r="BE370"/>
  <c r="BE373"/>
  <c r="BE376"/>
  <c r="BE379"/>
  <c r="BE382"/>
  <c r="BE385"/>
  <c r="BE388"/>
  <c r="BE391"/>
  <c r="BE394"/>
  <c r="BE397"/>
  <c r="BE400"/>
  <c r="BE403"/>
  <c r="BE406"/>
  <c r="BE409"/>
  <c r="BE411"/>
  <c r="BE413"/>
  <c r="BE416"/>
  <c r="BE419"/>
  <c r="BE422"/>
  <c r="BE425"/>
  <c r="BE428"/>
  <c r="BE431"/>
  <c r="BE434"/>
  <c r="BE437"/>
  <c r="BE440"/>
  <c r="BE442"/>
  <c r="BE444"/>
  <c r="BE447"/>
  <c r="BE450"/>
  <c r="BE453"/>
  <c r="BE456"/>
  <c r="BE459"/>
  <c r="BE462"/>
  <c r="BE465"/>
  <c r="BE468"/>
  <c r="BE471"/>
  <c r="BE474"/>
  <c r="BE477"/>
  <c r="BE480"/>
  <c r="BE483"/>
  <c r="BE486"/>
  <c r="BE489"/>
  <c r="BE492"/>
  <c r="BE495"/>
  <c r="BE498"/>
  <c r="BE501"/>
  <c r="BE504"/>
  <c r="BE507"/>
  <c r="BE510"/>
  <c r="BE512"/>
  <c r="BE514"/>
  <c r="BE545"/>
  <c r="BE548"/>
  <c r="BE556"/>
  <c r="BE560"/>
  <c r="BE568"/>
  <c r="BE572"/>
  <c r="BE576"/>
  <c r="BE581"/>
  <c i="1" r="BB55"/>
  <c r="BA55"/>
  <c r="AW55"/>
  <c r="BC55"/>
  <c r="BD55"/>
  <c i="5" r="F35"/>
  <c i="1" r="BB58"/>
  <c i="4" r="J34"/>
  <c i="1" r="AW57"/>
  <c i="5" r="F36"/>
  <c i="1" r="BC58"/>
  <c i="4" r="F34"/>
  <c i="1" r="BA57"/>
  <c i="5" r="F34"/>
  <c i="1" r="BA58"/>
  <c i="3" r="F35"/>
  <c i="1" r="BB56"/>
  <c i="5" r="F37"/>
  <c i="1" r="BD58"/>
  <c i="4" r="F36"/>
  <c i="1" r="BC57"/>
  <c i="4" r="F35"/>
  <c i="1" r="BB57"/>
  <c i="3" r="J34"/>
  <c i="1" r="AW56"/>
  <c i="4" r="F37"/>
  <c i="1" r="BD57"/>
  <c i="3" r="F37"/>
  <c i="1" r="BD56"/>
  <c i="5" r="J34"/>
  <c i="1" r="AW58"/>
  <c i="3" r="F36"/>
  <c i="1" r="BC56"/>
  <c i="3" r="F34"/>
  <c i="1" r="BA56"/>
  <c i="5" l="1" r="P84"/>
  <c r="P83"/>
  <c i="1" r="AU58"/>
  <c i="3" r="R96"/>
  <c r="R95"/>
  <c i="4" r="P84"/>
  <c i="1" r="AU57"/>
  <c i="2" r="T97"/>
  <c i="4" r="T84"/>
  <c i="2" r="R201"/>
  <c r="R97"/>
  <c r="P325"/>
  <c i="5" r="T84"/>
  <c r="T83"/>
  <c r="R84"/>
  <c r="R83"/>
  <c i="2" r="R325"/>
  <c i="3" r="T96"/>
  <c r="T95"/>
  <c i="2" r="P97"/>
  <c r="P96"/>
  <c i="1" r="AU55"/>
  <c i="5" r="BK84"/>
  <c r="J84"/>
  <c r="J60"/>
  <c i="2" r="T325"/>
  <c i="4" r="J122"/>
  <c r="J64"/>
  <c r="BK85"/>
  <c r="J85"/>
  <c r="J60"/>
  <c i="2" r="BK201"/>
  <c r="J201"/>
  <c r="J63"/>
  <c i="5" r="J85"/>
  <c r="J61"/>
  <c i="3" r="BK96"/>
  <c r="J96"/>
  <c r="J60"/>
  <c i="5" r="J33"/>
  <c i="1" r="AV58"/>
  <c r="AT58"/>
  <c i="3" r="F33"/>
  <c i="1" r="AZ56"/>
  <c i="3" r="J33"/>
  <c i="1" r="AV56"/>
  <c r="AT56"/>
  <c i="2" r="F33"/>
  <c i="1" r="AZ55"/>
  <c i="4" r="F33"/>
  <c i="1" r="AZ57"/>
  <c i="2" r="J33"/>
  <c i="1" r="AV55"/>
  <c r="AT55"/>
  <c r="BB54"/>
  <c r="W31"/>
  <c r="BC54"/>
  <c r="W32"/>
  <c i="5" r="F33"/>
  <c i="1" r="AZ58"/>
  <c i="4" r="J33"/>
  <c i="1" r="AV57"/>
  <c r="AT57"/>
  <c r="BD54"/>
  <c r="W33"/>
  <c r="BA54"/>
  <c r="W30"/>
  <c i="2" l="1" r="BK97"/>
  <c r="J97"/>
  <c r="J60"/>
  <c r="R96"/>
  <c r="T96"/>
  <c i="4" r="BK84"/>
  <c r="J84"/>
  <c r="J59"/>
  <c i="5" r="BK83"/>
  <c r="J83"/>
  <c r="J59"/>
  <c i="3" r="BK95"/>
  <c r="J95"/>
  <c i="2" r="BK96"/>
  <c r="J96"/>
  <c r="J59"/>
  <c i="3" r="J30"/>
  <c i="1" r="AG56"/>
  <c r="AN56"/>
  <c r="AW54"/>
  <c r="AK30"/>
  <c r="AX54"/>
  <c r="AU54"/>
  <c r="AY54"/>
  <c r="AZ54"/>
  <c r="W29"/>
  <c i="3" l="1" r="J39"/>
  <c r="J59"/>
  <c i="5" r="J30"/>
  <c i="1" r="AG58"/>
  <c i="4" r="J30"/>
  <c i="1" r="AG57"/>
  <c r="AN57"/>
  <c i="2" r="J30"/>
  <c i="1" r="AG55"/>
  <c r="AV54"/>
  <c r="AK29"/>
  <c i="4" l="1" r="J39"/>
  <c i="5" r="J39"/>
  <c i="1" r="AN55"/>
  <c i="2" r="J39"/>
  <c i="1" r="AN58"/>
  <c r="AT54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<sst xmlns="http://schemas.openxmlformats.org/spreadsheetml/2006/main">
  <si>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</si>
  <si>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</si>
  <si>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</si>
  <si>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</si>
  <si>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</si>
  <si>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{82f51a39-290b-4b23-bb4c-988319680310}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</si>
  <si>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</si>
  <si>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</si>
  <si>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</si>
  <si>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</si>
  <si>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</si>
  <si>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</si>
  <si>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</si>
  <si>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</si>
  <si>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JS22-208_I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</si>
  <si>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</si>
  <si>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</si>
  <si>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OSTROV – KAPLE SV. ANNY STAVEBNÍ ÚPRAVY - I. etapa</t>
  </si>
  <si>
    <t>KSO:</t>
  </si>
  <si>
    <t/>
  </si>
  <si>
    <t>CC-CZ:</t>
  </si>
  <si>
    <t>Místo:</t>
  </si>
  <si>
    <t>p.č. st. 51 a p.č. 77/1, k.ú. Ostrov nad Ohří [71</t>
  </si>
  <si>
    <t>Datum:</t>
  </si>
  <si>
    <t>22. 11. 2022</t>
  </si>
  <si>
    <t>Zadavatel:</t>
  </si>
  <si>
    <t>IČ:</t>
  </si>
  <si>
    <t>00254843</t>
  </si>
  <si>
    <t>Město Ostrov</t>
  </si>
  <si>
    <t>DIČ:</t>
  </si>
  <si>
    <t>CZ00254843</t>
  </si>
  <si>
    <t>Uchazeč:</t>
  </si>
  <si>
    <t>Vyplň údaj</t>
  </si>
  <si>
    <t>Projektant:</t>
  </si>
  <si>
    <t>25229869</t>
  </si>
  <si>
    <t>ATELIER SOUKUP OPL ŠVEHLA s.r.o.</t>
  </si>
  <si>
    <t>CZ25229869</t>
  </si>
  <si>
    <t>True</t>
  </si>
  <si>
    <t>Zpracovatel:</t>
  </si>
  <si>
    <t>08660361</t>
  </si>
  <si>
    <t>Ing. Jaroslav Stolička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</si>
  <si>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</si>
  <si>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</si>
  <si>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</si>
  <si>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</si>
  <si>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</si>
  <si>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</si>
  <si>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</si>
  <si>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</si>
  <si>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</si>
  <si>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</si>
  <si>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</si>
  <si>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</si>
  <si>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</si>
  <si>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</si>
  <si>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</si>
  <si>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</si>
  <si>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</si>
  <si>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</si>
  <si>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</si>
  <si>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</si>
  <si>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</si>
  <si>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</si>
  <si>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</si>
  <si>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</si>
  <si>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</si>
  <si>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</si>
  <si>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</si>
  <si>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</si>
  <si>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</si>
  <si>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</si>
  <si>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</si>
  <si>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</si>
  <si>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</si>
  <si>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</si>
  <si>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</si>
  <si>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</si>
  <si>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</si>
  <si>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</si>
  <si>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</si>
  <si>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</si>
  <si>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</si>
  <si>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</si>
  <si>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Fasáda</t>
  </si>
  <si>
    <t>STA</t>
  </si>
  <si>
    <t>1</t>
  </si>
  <si>
    <t>{1a8a6925-3e51-4369-9014-190d51dd3bcb}</t>
  </si>
  <si>
    <t>2</t>
  </si>
  <si>
    <t>02</t>
  </si>
  <si>
    <t>Venkovní úpravy</t>
  </si>
  <si>
    <t>{10efcb0d-b87e-4e8c-9b19-d3862a4a4065}</t>
  </si>
  <si>
    <t>03</t>
  </si>
  <si>
    <t>Elektroinstalace a hromosvod</t>
  </si>
  <si>
    <t>{b5da3039-7e85-418f-8265-7c4accf03c38}</t>
  </si>
  <si>
    <t>04</t>
  </si>
  <si>
    <t>Vedlejší rozpočtové náklady</t>
  </si>
  <si>
    <t>{8c409b26-eaa9-443a-9968-d09462738976}</t>
  </si>
  <si>
    <t>KRYCÍ LIST SOUPISU PRACÍ</t>
  </si>
  <si>
    <t>Objekt:</t>
  </si>
  <si>
    <t>01 - Fasáda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</si>
  <si>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</si>
  <si>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</si>
  <si>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</si>
  <si>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</si>
  <si>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</si>
  <si>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</si>
  <si>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  62 - Úprava povrchů vnějších</t>
  </si>
  <si>
    <t xml:space="preserve">    9 - Ostatní konstrukce a práce, bourání</t>
  </si>
  <si>
    <t xml:space="preserve">      94 - Lešení a stavební výtahy</t>
  </si>
  <si>
    <t xml:space="preserve">      96 - Bourání konstrukcí</t>
  </si>
  <si>
    <t xml:space="preserve">      97 - Prorážení otvorů a ostatní bourací práce</t>
  </si>
  <si>
    <t xml:space="preserve">      98 - Demolice a sanace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</si>
  <si>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</si>
  <si>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</si>
  <si>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</si>
  <si>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</si>
  <si>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</si>
  <si>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</si>
  <si>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</si>
  <si>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782 - Dokončovací práce - kamenické práce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</si>
  <si>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</si>
  <si>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</si>
  <si>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</si>
  <si>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</si>
  <si>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</si>
  <si>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</si>
  <si>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</si>
  <si>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</si>
  <si>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</si>
  <si>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</si>
  <si>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</si>
  <si>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</si>
  <si>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</si>
  <si>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</si>
  <si>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</si>
  <si>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</si>
  <si>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</si>
  <si>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</si>
  <si>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</si>
  <si>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62</t>
  </si>
  <si>
    <t>Úprava povrchů vnějších</t>
  </si>
  <si>
    <t>K</t>
  </si>
  <si>
    <t>622131151</t>
  </si>
  <si>
    <t>Sanační postřik vnějších ploch nanášený ručně celoplošně stěn</t>
  </si>
  <si>
    <t>m2</t>
  </si>
  <si>
    <t>CS ÚRS 2022 02</t>
  </si>
  <si>
    <t>4</t>
  </si>
  <si>
    <t>3</t>
  </si>
  <si>
    <t>-1603912700</t>
  </si>
  <si>
    <t>Online PSC</t>
  </si>
  <si>
    <t>https://podminky.urs.cz/item/CS_URS_2022_02/622131151</t>
  </si>
  <si>
    <t>VV</t>
  </si>
  <si>
    <t>0,2*(47,92-5,04) "fasáda kaple"</t>
  </si>
  <si>
    <t>0,2*(18,14-5,04) "fasáda boční kaple"</t>
  </si>
  <si>
    <t>-0,2*(2,149+1,27) "odpočet otvorů 1.NP"</t>
  </si>
  <si>
    <t>-0,2*(1,26+1,35+1,258) "odpočet otvorů 2.NP"</t>
  </si>
  <si>
    <t>Součet</t>
  </si>
  <si>
    <t>622131152</t>
  </si>
  <si>
    <t>Sanační postřik vnějších ploch nanášený ručně síťovitě (pokrytí plochy 50 až 75 %) stěn</t>
  </si>
  <si>
    <t>-1807861224</t>
  </si>
  <si>
    <t>https://podminky.urs.cz/item/CS_URS_2022_02/622131152</t>
  </si>
  <si>
    <t>Severní pohled:</t>
  </si>
  <si>
    <t>7,76</t>
  </si>
  <si>
    <t>0,38</t>
  </si>
  <si>
    <t>5,74</t>
  </si>
  <si>
    <t>1,0</t>
  </si>
  <si>
    <t>2,1</t>
  </si>
  <si>
    <t>6,22</t>
  </si>
  <si>
    <t>Mezisoučet</t>
  </si>
  <si>
    <t>Východní pohled:</t>
  </si>
  <si>
    <t>7,53</t>
  </si>
  <si>
    <t>7,5</t>
  </si>
  <si>
    <t>1,55</t>
  </si>
  <si>
    <t>3,87</t>
  </si>
  <si>
    <t>2,49</t>
  </si>
  <si>
    <t>Jižní pohled:</t>
  </si>
  <si>
    <t>6,3</t>
  </si>
  <si>
    <t>13,1</t>
  </si>
  <si>
    <t>Západní pohled:</t>
  </si>
  <si>
    <t>4,8</t>
  </si>
  <si>
    <t>5,4</t>
  </si>
  <si>
    <t>5,9</t>
  </si>
  <si>
    <t>5,8</t>
  </si>
  <si>
    <t>Odpočet celoplošného postřiku:</t>
  </si>
  <si>
    <t>-9,738</t>
  </si>
  <si>
    <t>622822000R</t>
  </si>
  <si>
    <t>Hydrofobní omítka, tloušťky do 40 mm</t>
  </si>
  <si>
    <t>-437652419</t>
  </si>
  <si>
    <t>0,15*(47,92-5,04) "fasáda kaple"</t>
  </si>
  <si>
    <t>0,15*(18,14-5,04) "fasáda boční kaple"</t>
  </si>
  <si>
    <t>-0,15*(2,149+1,27) "odpočet otvorů 1.NP"</t>
  </si>
  <si>
    <t>-0,15*(1,26+1,35+1,258) "odpočet otvorů 2.NP"</t>
  </si>
  <si>
    <t>622822001R</t>
  </si>
  <si>
    <t>Omítka kapilárně aktivní vnějších ploch s vysokou absorpcí a odparem vlhkosti do vzduchu hladká, tloušťky do 10 mm</t>
  </si>
  <si>
    <t>2077429610</t>
  </si>
  <si>
    <t>Odpočet hydrofobní omítky:</t>
  </si>
  <si>
    <t>-7,304</t>
  </si>
  <si>
    <t>5</t>
  </si>
  <si>
    <t>622822031R</t>
  </si>
  <si>
    <t>Omítka kapilárně aktivní vnějších ploch Příplatek k cenám za každých dalších i započatých 5 mm tloušťky omítky přes 10 mm stěn</t>
  </si>
  <si>
    <t>-119784967</t>
  </si>
  <si>
    <t>87,986*4</t>
  </si>
  <si>
    <t>622822021R</t>
  </si>
  <si>
    <t>Omítka kapilárně aktivní vnějších ploch s vysokou absorpcí a odparem vlhkosti do vzduchu potažení štukem, tloušťky do 2 mm</t>
  </si>
  <si>
    <t>500315185</t>
  </si>
  <si>
    <t>87,986</t>
  </si>
  <si>
    <t>7</t>
  </si>
  <si>
    <t>629999001R</t>
  </si>
  <si>
    <t>Distanční hydrofobní spára vytvořená proříznutím omítky v šířce 4 mm na celou tloušťku omítky a vyplnění této spáry trvale pružným hydrofobním tmelem</t>
  </si>
  <si>
    <t>m</t>
  </si>
  <si>
    <t>1002480321</t>
  </si>
  <si>
    <t>75,0</t>
  </si>
  <si>
    <t>8</t>
  </si>
  <si>
    <t>622325401</t>
  </si>
  <si>
    <t>Oprava vápenné omítky vnějších ploch stupně členitosti 3 štukové, v rozsahu opravované plochy do 10%</t>
  </si>
  <si>
    <t>1404999185</t>
  </si>
  <si>
    <t>https://podminky.urs.cz/item/CS_URS_2022_02/622325401</t>
  </si>
  <si>
    <t>11,0*(47,92-5,04) "fasáda kaple"</t>
  </si>
  <si>
    <t>4,5*(18,14-5,04) "fasáda boční kaple"</t>
  </si>
  <si>
    <t>6,5*5,04 "fasáda kaple nad boční kaplí"</t>
  </si>
  <si>
    <t>-95,29 "odpočet odstraněných omítek soklů"</t>
  </si>
  <si>
    <t>-2,09*1,1-1,27*1,075*2-2,149*2,83 "odpočet otvorů 1.NP"</t>
  </si>
  <si>
    <t>-2,09*2,6*3-1,258*2,345-1,35*2,36-1,26*2,255-0,757*1,775 "odpočet otvorů 2.NP"</t>
  </si>
  <si>
    <t>9</t>
  </si>
  <si>
    <t>619996145</t>
  </si>
  <si>
    <t>Ochrana stavebních konstrukcí a samostatných prvků včetně pozdějšího odstranění obalením geotextilií samostatných konstrukcí a prvků</t>
  </si>
  <si>
    <t>16</t>
  </si>
  <si>
    <t>-1594872300</t>
  </si>
  <si>
    <t>https://podminky.urs.cz/item/CS_URS_2022_02/619996145</t>
  </si>
  <si>
    <t>2,09*1,1+1,27*1,075*2+2,149*2,83 "odpočet otvorů 1.NP"</t>
  </si>
  <si>
    <t>2,09*2,6*3+1,258*2,345+1,35*2,36+1,26*2,255+0,757*1,775 "odpočet otvorů 2.NP"</t>
  </si>
  <si>
    <t>Ostatní konstrukce a práce, bourání</t>
  </si>
  <si>
    <t>94</t>
  </si>
  <si>
    <t>Lešení a stavební výtahy</t>
  </si>
  <si>
    <t>10</t>
  </si>
  <si>
    <t>941111122</t>
  </si>
  <si>
    <t>Montáž lešení řadového trubkového lehkého pracovního s podlahami s provozním zatížením tř. 3 do 200 kg/m2 šířky tř. W09 od 0,9 do 1,2 m, výšky přes 10 do 25 m</t>
  </si>
  <si>
    <t>-964558608</t>
  </si>
  <si>
    <t>https://podminky.urs.cz/item/CS_URS_2022_02/941111122</t>
  </si>
  <si>
    <t>11</t>
  </si>
  <si>
    <t>941111222</t>
  </si>
  <si>
    <t>Montáž lešení řadového trubkového lehkého pracovního s podlahami s provozním zatížením tř. 3 do 200 kg/m2 Příplatek za první a každý další den použití lešení k ceně -1122</t>
  </si>
  <si>
    <t>-1915016183</t>
  </si>
  <si>
    <t>https://podminky.urs.cz/item/CS_URS_2022_02/941111222</t>
  </si>
  <si>
    <t>563,39*60</t>
  </si>
  <si>
    <t>12</t>
  </si>
  <si>
    <t>941111822</t>
  </si>
  <si>
    <t>Demontáž lešení řadového trubkového lehkého pracovního s podlahami s provozním zatížením tř. 3 do 200 kg/m2 šířky tř. W09 od 0,9 do 1,2 m, výšky přes 10 do 25 m</t>
  </si>
  <si>
    <t>-680094584</t>
  </si>
  <si>
    <t>https://podminky.urs.cz/item/CS_URS_2022_02/941111822</t>
  </si>
  <si>
    <t>13</t>
  </si>
  <si>
    <t>944511111</t>
  </si>
  <si>
    <t>Montáž ochranné sítě zavěšené na konstrukci lešení z textilie z umělých vláken</t>
  </si>
  <si>
    <t>1100094464</t>
  </si>
  <si>
    <t>https://podminky.urs.cz/item/CS_URS_2022_02/944511111</t>
  </si>
  <si>
    <t>14</t>
  </si>
  <si>
    <t>944511211</t>
  </si>
  <si>
    <t>Montáž ochranné sítě Příplatek za první a každý další den použití sítě k ceně -1111</t>
  </si>
  <si>
    <t>-1548137581</t>
  </si>
  <si>
    <t>https://podminky.urs.cz/item/CS_URS_2022_02/944511211</t>
  </si>
  <si>
    <t>944511811</t>
  </si>
  <si>
    <t>Demontáž ochranné sítě zavěšené na konstrukci lešení z textilie z umělých vláken</t>
  </si>
  <si>
    <t>-1986918873</t>
  </si>
  <si>
    <t>https://podminky.urs.cz/item/CS_URS_2022_02/944511811</t>
  </si>
  <si>
    <t>96</t>
  </si>
  <si>
    <t>Bourání konstrukcí</t>
  </si>
  <si>
    <t>962042320</t>
  </si>
  <si>
    <t>Bourání zdiva z betonu prostého nadzákladového objemu do 1 m3</t>
  </si>
  <si>
    <t>m3</t>
  </si>
  <si>
    <t>1424579824</t>
  </si>
  <si>
    <t>https://podminky.urs.cz/item/CS_URS_2022_02/962042320</t>
  </si>
  <si>
    <t>0,5 "betonový sokl pod okapním svodem"</t>
  </si>
  <si>
    <t>97</t>
  </si>
  <si>
    <t>Prorážení otvorů a ostatní bourací práce</t>
  </si>
  <si>
    <t>17</t>
  </si>
  <si>
    <t>978019391</t>
  </si>
  <si>
    <t>Otlučení vápenných nebo vápenocementových omítek vnějších ploch s vyškrabáním spar a s očištěním zdiva stupně členitosti 3 až 5, v rozsahu přes 80 do 100 %</t>
  </si>
  <si>
    <t>-1711542603</t>
  </si>
  <si>
    <t>https://podminky.urs.cz/item/CS_URS_2022_02/978019391</t>
  </si>
  <si>
    <t>98</t>
  </si>
  <si>
    <t>Demolice a sanace</t>
  </si>
  <si>
    <t>18</t>
  </si>
  <si>
    <t>985142113</t>
  </si>
  <si>
    <t>Vysekání spojovací hmoty ze spár zdiva včetně vyčištění hloubky spáry do 40 mm délky spáry na 1 m2 upravované plochy přes 12 m</t>
  </si>
  <si>
    <t>-1348085232</t>
  </si>
  <si>
    <t>https://podminky.urs.cz/item/CS_URS_2022_02/985142113</t>
  </si>
  <si>
    <t>Lokální místa vyšších partií omítek do 5%:</t>
  </si>
  <si>
    <t>430,366*0,05</t>
  </si>
  <si>
    <t>19</t>
  </si>
  <si>
    <t>985131111</t>
  </si>
  <si>
    <t>Očištění ploch stěn, rubu kleneb a podlah tlakovou vodou</t>
  </si>
  <si>
    <t>-2036284635</t>
  </si>
  <si>
    <t>https://podminky.urs.cz/item/CS_URS_2022_02/985131111</t>
  </si>
  <si>
    <t>116,808</t>
  </si>
  <si>
    <t>20</t>
  </si>
  <si>
    <t>985131311</t>
  </si>
  <si>
    <t>Očištění ploch stěn, rubu kleneb a podlah ruční dočištění ocelovými kartáči</t>
  </si>
  <si>
    <t>-1986013308</t>
  </si>
  <si>
    <t>https://podminky.urs.cz/item/CS_URS_2022_02/985131311</t>
  </si>
  <si>
    <t>985131411</t>
  </si>
  <si>
    <t>Očištění ploch stěn, rubu kleneb a podlah vysušení stlačeným vzduchem</t>
  </si>
  <si>
    <t>-1957141298</t>
  </si>
  <si>
    <t>https://podminky.urs.cz/item/CS_URS_2022_02/985131411</t>
  </si>
  <si>
    <t>22</t>
  </si>
  <si>
    <t>985231113</t>
  </si>
  <si>
    <t>Spárování zdiva hloubky do 40 mm aktivovanou maltou délky spáry na 1 m2 upravované plochy přes 12 m</t>
  </si>
  <si>
    <t>383187712</t>
  </si>
  <si>
    <t>https://podminky.urs.cz/item/CS_URS_2022_02/985231113</t>
  </si>
  <si>
    <t>- netlaková injektáž vlasových trhlin a viditelných spár zdiva</t>
  </si>
  <si>
    <t>997</t>
  </si>
  <si>
    <t>Přesun sutě</t>
  </si>
  <si>
    <t>23</t>
  </si>
  <si>
    <t>997013158</t>
  </si>
  <si>
    <t>Vnitrostaveništní doprava suti a vybouraných hmot vodorovně do 50 m svisle s omezením mechanizace pro budovy a haly výšky přes 24 do 27 m</t>
  </si>
  <si>
    <t>t</t>
  </si>
  <si>
    <t>1417870650</t>
  </si>
  <si>
    <t>https://podminky.urs.cz/item/CS_URS_2022_02/997013158</t>
  </si>
  <si>
    <t>24</t>
  </si>
  <si>
    <t>997221151</t>
  </si>
  <si>
    <t>Vodorovná doprava suti stavebním kolečkem s naložením a se složením z kusových materiálů, na vzdálenost do 50 m</t>
  </si>
  <si>
    <t>407253019</t>
  </si>
  <si>
    <t>https://podminky.urs.cz/item/CS_URS_2022_02/997221151</t>
  </si>
  <si>
    <t>25</t>
  </si>
  <si>
    <t>997006002</t>
  </si>
  <si>
    <t>Úprava stavebního odpadu třídění na jednotlivé druhy</t>
  </si>
  <si>
    <t>649614983</t>
  </si>
  <si>
    <t>https://podminky.urs.cz/item/CS_URS_2022_02/997006002</t>
  </si>
  <si>
    <t>26</t>
  </si>
  <si>
    <t>997006512</t>
  </si>
  <si>
    <t>Vodorovná doprava suti na skládku s naložením na dopravní prostředek a složením přes 100 m do 1 km</t>
  </si>
  <si>
    <t>1227413624</t>
  </si>
  <si>
    <t>https://podminky.urs.cz/item/CS_URS_2022_02/997006512</t>
  </si>
  <si>
    <t>27</t>
  </si>
  <si>
    <t>997006519</t>
  </si>
  <si>
    <t>Vodorovná doprava suti na skládku Příplatek k ceně -6512 za každý další i započatý 1 km</t>
  </si>
  <si>
    <t>849093516</t>
  </si>
  <si>
    <t>https://podminky.urs.cz/item/CS_URS_2022_02/997006519</t>
  </si>
  <si>
    <t>12,958*19 'Přepočtené koeficientem množství</t>
  </si>
  <si>
    <t>28</t>
  </si>
  <si>
    <t>997013631</t>
  </si>
  <si>
    <t>Poplatek za uložení stavebního odpadu na skládce (skládkovné) směsného stavebního a demoličního zatříděného do Katalogu odpadů pod kódem 17 09 04</t>
  </si>
  <si>
    <t>1737241849</t>
  </si>
  <si>
    <t>https://podminky.urs.cz/item/CS_URS_2022_02/997013631</t>
  </si>
  <si>
    <t>998</t>
  </si>
  <si>
    <t>Přesun hmot</t>
  </si>
  <si>
    <t>29</t>
  </si>
  <si>
    <t>998017004</t>
  </si>
  <si>
    <t>Přesun hmot pro budovy občanské výstavby, bydlení, výrobu a služby s omezením mechanizace vodorovná dopravní vzdálenost do 100 m pro budovy s jakoukoliv nosnou konstrukcí výšky přes 24 do 36 m</t>
  </si>
  <si>
    <t>-936480651</t>
  </si>
  <si>
    <t>https://podminky.urs.cz/item/CS_URS_2022_02/998017004</t>
  </si>
  <si>
    <t>PSV</t>
  </si>
  <si>
    <t>Práce a dodávky PSV</t>
  </si>
  <si>
    <t>711</t>
  </si>
  <si>
    <t>Izolace proti vodě, vlhkosti a plynům</t>
  </si>
  <si>
    <t>30</t>
  </si>
  <si>
    <t>711192202</t>
  </si>
  <si>
    <t>Provedení izolace proti zemní vlhkosti hydroizolační stěrkou na ploše svislé S dvouvrstvá na zdivu</t>
  </si>
  <si>
    <t>2080191110</t>
  </si>
  <si>
    <t>https://podminky.urs.cz/item/CS_URS_2022_02/711192202</t>
  </si>
  <si>
    <t>Skladba prodyšné izolační stěrky do výše 0,2 m nad úroveň terénu:</t>
  </si>
  <si>
    <t>31</t>
  </si>
  <si>
    <t>M</t>
  </si>
  <si>
    <t>58581001</t>
  </si>
  <si>
    <t>stěrka hydroizolační cementová síranovzdorná pro dodatečné utěsnění sklepa a zasolených podkladů</t>
  </si>
  <si>
    <t>kg</t>
  </si>
  <si>
    <t>451222910</t>
  </si>
  <si>
    <t>9,738*1,6*2</t>
  </si>
  <si>
    <t>32</t>
  </si>
  <si>
    <t>998711103</t>
  </si>
  <si>
    <t>Přesun hmot pro izolace proti vodě, vlhkosti a plynům stanovený z hmotnosti přesunovaného materiálu vodorovná dopravní vzdálenost do 50 m v objektech výšky přes 12 do 60 m</t>
  </si>
  <si>
    <t>-428848123</t>
  </si>
  <si>
    <t>https://podminky.urs.cz/item/CS_URS_2022_02/998711103</t>
  </si>
  <si>
    <t>764</t>
  </si>
  <si>
    <t>Konstrukce klempířské</t>
  </si>
  <si>
    <t>33</t>
  </si>
  <si>
    <t>76400KL01R</t>
  </si>
  <si>
    <t>KL/01 - Koleno odvětrávacího potrubí, měděný plech 0,6 mm, Ø 150 mm - kompletní realizace dle popisu ve výpisu klempířských prvků v PD</t>
  </si>
  <si>
    <t>kus</t>
  </si>
  <si>
    <t>1579882612</t>
  </si>
  <si>
    <t>34</t>
  </si>
  <si>
    <t>76400KL02R</t>
  </si>
  <si>
    <t>KL/02 - Odvětrávací potrubí, měděný plech 0,6 mm, Ø 150 mm - kompletní realizace dle popisu ve výpisu klempířských prvků v PD</t>
  </si>
  <si>
    <t>-220825492</t>
  </si>
  <si>
    <t>7,0</t>
  </si>
  <si>
    <t>35</t>
  </si>
  <si>
    <t>76400KL03R</t>
  </si>
  <si>
    <t>KL/03 - Objímka odvětrávacího potrubí, měděný plech 0,6 mm, Ø 100 mm - kompletní realizace dle popisu ve výpisu klempířských prvků v PD</t>
  </si>
  <si>
    <t>-1843367006</t>
  </si>
  <si>
    <t>36</t>
  </si>
  <si>
    <t>76400KL04R</t>
  </si>
  <si>
    <t>KL/04 - Stávající svodné potrubí včetně všech prvků a lapače střešních splavenin - kompletní realizace dle popisu ve výpisu klempířských prvků v PD</t>
  </si>
  <si>
    <t>-283062976</t>
  </si>
  <si>
    <t>14,3</t>
  </si>
  <si>
    <t>37</t>
  </si>
  <si>
    <t>76400KL05R</t>
  </si>
  <si>
    <t>KL/05 - Stávající svodné potrubí včetně všech prvků a lapače střešních splavenin - kompletní realizace dle popisu ve výpisu klempířských prvků v PD</t>
  </si>
  <si>
    <t>438440837</t>
  </si>
  <si>
    <t>7,7</t>
  </si>
  <si>
    <t>38</t>
  </si>
  <si>
    <t>76400KL06R</t>
  </si>
  <si>
    <t>KL/06 - Stávající svodné potrubí včetně všech prvků a lapače střešních splavenin - kompletní realizace dle popisu ve výpisu klempířských prvků v PD</t>
  </si>
  <si>
    <t>-1245649815</t>
  </si>
  <si>
    <t>3,1</t>
  </si>
  <si>
    <t>39</t>
  </si>
  <si>
    <t>764131403</t>
  </si>
  <si>
    <t>Krytina ze svitků nebo tabulí z měděného plechu s úpravou u okapů, prostupů a výčnělků střechy rovné drážkováním ze svitků rš 500 mm, sklon střechy přes 30 do 60°</t>
  </si>
  <si>
    <t>1096323987</t>
  </si>
  <si>
    <t>https://podminky.urs.cz/item/CS_URS_2022_02/764131403</t>
  </si>
  <si>
    <t>40</t>
  </si>
  <si>
    <t>998764204</t>
  </si>
  <si>
    <t>Přesun hmot pro konstrukce klempířské stanovený procentní sazbou (%) z ceny vodorovná dopravní vzdálenost do 50 m v objektech výšky přes 24 do 36 m</t>
  </si>
  <si>
    <t>%</t>
  </si>
  <si>
    <t>-2035170147</t>
  </si>
  <si>
    <t>https://podminky.urs.cz/item/CS_URS_2022_02/998764204</t>
  </si>
  <si>
    <t>41</t>
  </si>
  <si>
    <t>998764204R</t>
  </si>
  <si>
    <t>Přesun hmot pro konstrukce klempířské stanovený procentní sazbou (%) z ceny Příplatek k ceně za přesun prováděný bez použití mechanizace pro jakoukoliv výšku objektu</t>
  </si>
  <si>
    <t>1779613876</t>
  </si>
  <si>
    <t>766</t>
  </si>
  <si>
    <t>Konstrukce truhlářské</t>
  </si>
  <si>
    <t>42</t>
  </si>
  <si>
    <t>76600TR01R</t>
  </si>
  <si>
    <t>TR/01 - Stávající vstupní vrata do kaple, světlost 1320/2530 mm - kompletní realizace dle popisu ve výpisu truhlářských prvků v PD</t>
  </si>
  <si>
    <t>-845778916</t>
  </si>
  <si>
    <t>43</t>
  </si>
  <si>
    <t>76600TR02R</t>
  </si>
  <si>
    <t>TR/02 - Stávající dveře vstupu na emporu, světlost 860/1950 mm - kompletní realizace dle popisu ve výpisu truhlářských prvků v PD</t>
  </si>
  <si>
    <t>-676014967</t>
  </si>
  <si>
    <t>44</t>
  </si>
  <si>
    <t>76600TR03R</t>
  </si>
  <si>
    <t>TR/03 - Stávající dveře vstupu na emporu, světlost 950/1950 mm - kompletní realizace dle popisu ve výpisu truhlářských prvků v PD</t>
  </si>
  <si>
    <t>-596281241</t>
  </si>
  <si>
    <t>45</t>
  </si>
  <si>
    <t>76600TR04R</t>
  </si>
  <si>
    <t>TR/04 - Stávající dveře vstupu na emporu, světlost 860/1950 mm - kompletní realizace dle popisu ve výpisu truhlářských prvků v PD</t>
  </si>
  <si>
    <t>-99562974</t>
  </si>
  <si>
    <t>46</t>
  </si>
  <si>
    <t>76600TR05R</t>
  </si>
  <si>
    <t>TR/05 - Stávající dveře vstupu ke krovu včetně dřevěného ostění, světlost 600/1650 mm - kompletní realizace dle popisu ve výpisu truhlářských prvků v PD</t>
  </si>
  <si>
    <t>476951871</t>
  </si>
  <si>
    <t>47</t>
  </si>
  <si>
    <t>76600TR06R</t>
  </si>
  <si>
    <t>TR/06 - Stávající okno kaple, š. 2090, p.k. 580 mm, v.k. 1630 mm, hodnotný zachovaný prvek - kompletní realizace dle popisu ve výpisu truhlářských prvků v PD</t>
  </si>
  <si>
    <t>664412448</t>
  </si>
  <si>
    <t>48</t>
  </si>
  <si>
    <t>76600TR07R</t>
  </si>
  <si>
    <t>TR/07 - Stávající okno kaple, š. 2090, p.k. 580 mm, v.k. 1630 mm, hodnotný zachovaný prvek - kompletní realizace dle popisu ve výpisu truhlářských prvků v PD</t>
  </si>
  <si>
    <t>-641434421</t>
  </si>
  <si>
    <t>49</t>
  </si>
  <si>
    <t>76600TR08R</t>
  </si>
  <si>
    <t>TR/08 - Stávající okno boční kaple, š. 1270, p.k. 1000 mm, v.k. 1150 mm, hodnotný zachovaný prvek - kompletní realizace dle popisu ve výpisu truhlářských prvků v PD</t>
  </si>
  <si>
    <t>-928134712</t>
  </si>
  <si>
    <t>50</t>
  </si>
  <si>
    <t>76600TR09R</t>
  </si>
  <si>
    <t>TR/09 - Stávající okno kaple, š. 2090, p.k. 2120 mm, v.k. 3120 mm - kompletní realizace dle popisu ve výpisu truhlářských prvků v PD</t>
  </si>
  <si>
    <t>779418623</t>
  </si>
  <si>
    <t>51</t>
  </si>
  <si>
    <t>76600TR10R</t>
  </si>
  <si>
    <t>TR/10 - Stávající okno kaple, š. 2090, p.k. 2120 mm, v.k. 3120 mm - kompletní realizace dle popisu ve výpisu truhlářských prvků v PD</t>
  </si>
  <si>
    <t>1629690941</t>
  </si>
  <si>
    <t>52</t>
  </si>
  <si>
    <t>76600TR11R</t>
  </si>
  <si>
    <t>TR/11 - Stávající okno kaple, š. 2090, p.k. 2120 mm, v.k. 3120 mm - kompletní realizace dle popisu ve výpisu truhlářských prvků v PD</t>
  </si>
  <si>
    <t>-1491658371</t>
  </si>
  <si>
    <t>53</t>
  </si>
  <si>
    <t>76600TR12R</t>
  </si>
  <si>
    <t>TR/12 - Stávající okno spodní lucerny, š. 400, p.k. 1015 mm, v.k. 1215 mm - kompletní realizace dle popisu ve výpisu truhlářských prvků v PD</t>
  </si>
  <si>
    <t>-399891917</t>
  </si>
  <si>
    <t>54</t>
  </si>
  <si>
    <t>76600TR13R</t>
  </si>
  <si>
    <t>TR/13 - Nová dřevěná žaluzie lucerny, š. 1000, p.k. 1310 mm, v.k. 1790 mm - kompletní realizace dle popisu ve výpisu truhlářských prvků v PD</t>
  </si>
  <si>
    <t>1938371870</t>
  </si>
  <si>
    <t>55</t>
  </si>
  <si>
    <t>76600TR14R</t>
  </si>
  <si>
    <t>TR/14 - Stávající dřevěná žaluzie lucerny, š. 1000, p.k. 1310 mm, v.k. 1790 mm - kompletní realizace dle popisu ve výpisu truhlářských prvků v PD</t>
  </si>
  <si>
    <t>340323261</t>
  </si>
  <si>
    <t>56</t>
  </si>
  <si>
    <t>998766204</t>
  </si>
  <si>
    <t>Přesun hmot pro konstrukce truhlářské stanovený procentní sazbou (%) z ceny vodorovná dopravní vzdálenost do 50 m v objektech výšky přes 24 do 36 m</t>
  </si>
  <si>
    <t>-51423954</t>
  </si>
  <si>
    <t>https://podminky.urs.cz/item/CS_URS_2022_02/998766204</t>
  </si>
  <si>
    <t>57</t>
  </si>
  <si>
    <t>998766204R</t>
  </si>
  <si>
    <t>Přesun hmot pro konstrukce truhlářské stanovený procentní sazbou (%) z ceny Příplatek k ceně za přesun prováděný bez použití mechanizace pro jakoukoliv výšku objektu</t>
  </si>
  <si>
    <t>-1545342324</t>
  </si>
  <si>
    <t>767</t>
  </si>
  <si>
    <t>Konstrukce zámečnické</t>
  </si>
  <si>
    <t>58</t>
  </si>
  <si>
    <t>76700KO01R</t>
  </si>
  <si>
    <t>KO/01 - Stávající vrcholový atribut - kříž, celková délka 580 mm - kompletní realizace dle popisu ve výpisu kovářských a ocelových zámečnických prvků v PD</t>
  </si>
  <si>
    <t>2051301170</t>
  </si>
  <si>
    <t>59</t>
  </si>
  <si>
    <t>76700KO02R</t>
  </si>
  <si>
    <t>KO/02 - Stávající vrcholový atribut - makovice, celková výška 300 mm - kompletní realizace dle popisu ve výpisu kovářských a ocelových zámečnických prvků v PD</t>
  </si>
  <si>
    <t>-964277677</t>
  </si>
  <si>
    <t>60</t>
  </si>
  <si>
    <t>76700KO03R</t>
  </si>
  <si>
    <t>KO/03 - Stávající madlo zábradlí, celková délka cca 8,3 m - kompletní realizace dle popisu ve výpisu kovářských a ocelových zámečnických prvků v PD</t>
  </si>
  <si>
    <t>-801650537</t>
  </si>
  <si>
    <t>61</t>
  </si>
  <si>
    <t>76700KO04R</t>
  </si>
  <si>
    <t>KO/04 - Stávající zábradlí, celková délka cca 8,73 m - kompletní realizace dle popisu ve výpisu kovářských a ocelových zámečnických prvků v PD</t>
  </si>
  <si>
    <t>-1082743737</t>
  </si>
  <si>
    <t>76700KO05R</t>
  </si>
  <si>
    <t>KO/05 - Stávající zábradlí s vraty, celková délka cca 12,8 m - kompletní realizace dle popisu ve výpisu kovářských a ocelových zámečnických prvků v PD</t>
  </si>
  <si>
    <t>-1176770093</t>
  </si>
  <si>
    <t>63</t>
  </si>
  <si>
    <t>767000Z01R</t>
  </si>
  <si>
    <t>Z/01 - Nová mřížka nasávacího otvoru na fasádě 260/260 mm - kompletní realizace dle popisu ve výpisu kovářských a ocelových zámečnických prvků v PD</t>
  </si>
  <si>
    <t>521100950</t>
  </si>
  <si>
    <t>64</t>
  </si>
  <si>
    <t>767000Z04R</t>
  </si>
  <si>
    <t>Z/04 - Nový hrotový ochranný systém - kompletní realizace dle popisu ve výpisu kovářských a ocelových zámečnických prvků v PD</t>
  </si>
  <si>
    <t>-1511124655</t>
  </si>
  <si>
    <t>55,3</t>
  </si>
  <si>
    <t>65</t>
  </si>
  <si>
    <t>767000Z05R</t>
  </si>
  <si>
    <t>Z/05 - Nový hrotový ochranný systém - kompletní realizace dle popisu ve výpisu kovářských a ocelových zámečnických prvků v PD</t>
  </si>
  <si>
    <t>-892095761</t>
  </si>
  <si>
    <t>50,5</t>
  </si>
  <si>
    <t>66</t>
  </si>
  <si>
    <t>767000Z06R</t>
  </si>
  <si>
    <t>Z/06 - Nová ochranná síť v žaluziích lucerny věže, plocha 0,6 m2 - kompletní realizace dle popisu ve výpisu kovářských a ocelových zámečnických prvků v PD</t>
  </si>
  <si>
    <t>-2017008150</t>
  </si>
  <si>
    <t>67</t>
  </si>
  <si>
    <t>998767204</t>
  </si>
  <si>
    <t>Přesun hmot pro zámečnické konstrukce stanovený procentní sazbou (%) z ceny vodorovná dopravní vzdálenost do 50 m v objektech výšky přes 24 do 36 m</t>
  </si>
  <si>
    <t>1902062769</t>
  </si>
  <si>
    <t>https://podminky.urs.cz/item/CS_URS_2022_02/998767204</t>
  </si>
  <si>
    <t>68</t>
  </si>
  <si>
    <t>998767204R</t>
  </si>
  <si>
    <t>Přesun hmot pro zámečnické konstrukce stanovený procentní sazbou (%) z ceny Příplatek k ceně za přesun prováděný bez použití mechanizace pro jakoukoliv výšku objektu</t>
  </si>
  <si>
    <t>-1434512103</t>
  </si>
  <si>
    <t>782</t>
  </si>
  <si>
    <t>Dokončovací práce - kamenické práce</t>
  </si>
  <si>
    <t>69</t>
  </si>
  <si>
    <t>7820KA001R</t>
  </si>
  <si>
    <t>KA/01 - Stávající vstupní portál, světlost 1320/2960 mm, hodnotný zachovaný prvek - kompletní realizace dle popisu ve výpisu kamenických prvků v PD</t>
  </si>
  <si>
    <t>1824943836</t>
  </si>
  <si>
    <t>70</t>
  </si>
  <si>
    <t>7820KA002R</t>
  </si>
  <si>
    <t>KA/02 - Stávající kamenný práh, dl. 2080 mm, š. 340 mm, v. 150 mm - kompletní realizace dle popisu ve výpisu kamenických prvků v PD</t>
  </si>
  <si>
    <t>-260558779</t>
  </si>
  <si>
    <t>71</t>
  </si>
  <si>
    <t>7820KA003R</t>
  </si>
  <si>
    <t>KA/03 - Stávající vstupní portál, světlost 860/1950 mm, hodnotný zachovaný prvek - kompletní realizace dle popisu ve výpisu kamenických prvků v PD</t>
  </si>
  <si>
    <t>-885133867</t>
  </si>
  <si>
    <t>72</t>
  </si>
  <si>
    <t>7820KA004R</t>
  </si>
  <si>
    <t>KA/04 - Stávající kamenný práh, dl. 1550 mm, š. 300 mm, v. 150 mm - kompletní realizace dle popisu ve výpisu kamenických prvků v PD</t>
  </si>
  <si>
    <t>-782202337</t>
  </si>
  <si>
    <t>73</t>
  </si>
  <si>
    <t>7820KA005R</t>
  </si>
  <si>
    <t>KA/05 - Stávající vstupní portál, světlost 950/1950 mm, hodnotný zachovaný prvek - kompletní realizace dle popisu ve výpisu kamenických prvků v PD</t>
  </si>
  <si>
    <t>-858720893</t>
  </si>
  <si>
    <t>74</t>
  </si>
  <si>
    <t>7820KA006R</t>
  </si>
  <si>
    <t>KA/06 - Stávající kamenný práh, dl. 1550 mm, š. 300 mm, v. 150 mm - kompletní realizace dle popisu ve výpisu kamenických prvků v PD</t>
  </si>
  <si>
    <t>-2045580498</t>
  </si>
  <si>
    <t>75</t>
  </si>
  <si>
    <t>7820KA007R</t>
  </si>
  <si>
    <t>KA/07 - Stávající vstupní portál, světlost 860/1950 mm, hodnotný zachovaný prvek - kompletní realizace dle popisu ve výpisu kamenických prvků v PD</t>
  </si>
  <si>
    <t>1023840931</t>
  </si>
  <si>
    <t>76</t>
  </si>
  <si>
    <t>7820KA008R</t>
  </si>
  <si>
    <t>KA/08 - Stávající kamenný práh, dl. 1260 mm, š. 300 mm, v. 150 mm - kompletní realizace dle popisu ve výpisu kamenických prvků v PD</t>
  </si>
  <si>
    <t>-1015540869</t>
  </si>
  <si>
    <t>77</t>
  </si>
  <si>
    <t>7820KA009R</t>
  </si>
  <si>
    <t>KA/09 - Stávající kamenné okenní ostění, š. 2470, p.k. 780 mm, v.k. 2010 mm, hodnotný zachovaný prvek - kompletní realizace dle popisu ve výpisu kamenických prvků v PD</t>
  </si>
  <si>
    <t>1928192039</t>
  </si>
  <si>
    <t>78</t>
  </si>
  <si>
    <t>7820KA010R</t>
  </si>
  <si>
    <t>KA/10 - Stávající kamenné okenní ostění, š. 2470, p.k. 780 mm, v.k. 2010 mm, hodnotný zachovaný prvek - kompletní realizace dle popisu ve výpisu kamenických prvků v PD</t>
  </si>
  <si>
    <t>256972000</t>
  </si>
  <si>
    <t>79</t>
  </si>
  <si>
    <t>7820KA011R</t>
  </si>
  <si>
    <t>KA/11 - Stávající kamenné okenní ostění, š. 1645, p.k. 1300 mm, v.k. 1530 mm, hodnotný zachovaný prvek - kompletní realizace dle popisu ve výpisu kamenických prvků v PD</t>
  </si>
  <si>
    <t>1884449099</t>
  </si>
  <si>
    <t>80</t>
  </si>
  <si>
    <t>7820KA012R</t>
  </si>
  <si>
    <t>KA/12 - Stávající kamenné okenní ostění, š. 2470, p.k. 2270 mm, v.k. 3500 mm, hodnotný zachovaný prvek - kompletní realizace dle popisu ve výpisu kamenických prvků v PD</t>
  </si>
  <si>
    <t>-467981855</t>
  </si>
  <si>
    <t>81</t>
  </si>
  <si>
    <t>7820KA013R</t>
  </si>
  <si>
    <t>KA/13 - Stávající kamenné okenní ostění, š. 2470, p.k. 2270 mm, v.k. 3500 mm, hodnotný zachovaný prvek - kompletní realizace dle popisu ve výpisu kamenických prvků v PD</t>
  </si>
  <si>
    <t>-1706422829</t>
  </si>
  <si>
    <t>82</t>
  </si>
  <si>
    <t>7820KA014R</t>
  </si>
  <si>
    <t>KA/14 - Stávající kamenné okenní ostění, š. 2470, p.k. 2270 mm, v.k. 3500 mm, hodnotný zachovaný prvek - kompletní realizace dle popisu ve výpisu kamenických prvků v PD</t>
  </si>
  <si>
    <t>1363044072</t>
  </si>
  <si>
    <t>83</t>
  </si>
  <si>
    <t>7820KA015R</t>
  </si>
  <si>
    <t>KA/15 - Stávající kamenná římsa, š. 80 mm, v. 80 mm - kompletní realizace dle popisu ve výpisu kamenických prvků v PD</t>
  </si>
  <si>
    <t>-806625666</t>
  </si>
  <si>
    <t>31,0</t>
  </si>
  <si>
    <t>84</t>
  </si>
  <si>
    <t>7820KA016R</t>
  </si>
  <si>
    <t>KA/16 - Stávající kamenný práh - římsa, dl. 1260 mm, š. 300 mm, v. 150 mm - kompletní realizace dle popisu ve výpisu kamenických prvků v PD</t>
  </si>
  <si>
    <t>712240926</t>
  </si>
  <si>
    <t>85</t>
  </si>
  <si>
    <t>7820KA017R</t>
  </si>
  <si>
    <t>KA/17 - Stávající kamenné zdivo, š. 1050 mm, v. 550 mm - kompletní realizace dle popisu ve výpisu kamenických prvků v PD</t>
  </si>
  <si>
    <t>618257684</t>
  </si>
  <si>
    <t>86</t>
  </si>
  <si>
    <t>7820KA018R</t>
  </si>
  <si>
    <t>KA/18 - Stávající kamenné zdivo, š. 1700 mm, v. 2700 mm - kompletní realizace dle popisu ve výpisu kamenických prvků v PD</t>
  </si>
  <si>
    <t>-578075085</t>
  </si>
  <si>
    <t>87</t>
  </si>
  <si>
    <t>7820KA019R</t>
  </si>
  <si>
    <t>KA/19 - Stávající hlavice pilastru, š. 1500 mm, v. 1050 mm - kompletní realizace dle popisu ve výpisu kamenických prvků v PD</t>
  </si>
  <si>
    <t>-1972396081</t>
  </si>
  <si>
    <t>88</t>
  </si>
  <si>
    <t>7820KA020R</t>
  </si>
  <si>
    <t>KA/20 - Stávající kamenné schodiště vč. kamenného obrubníku, půdorysná délka 8950 mm, š. 1200 mm - kompletní realizace dle popisu ve výpisu kamenických prvků v PD</t>
  </si>
  <si>
    <t>2066229524</t>
  </si>
  <si>
    <t>89</t>
  </si>
  <si>
    <t>7820KA021R</t>
  </si>
  <si>
    <t>KA/21 - Nová hlavice pilastru, š. 1500 mm, v. 1050 mm - kompletní realizace dle popisu ve výpisu kamenických prvků v PD</t>
  </si>
  <si>
    <t>457794407</t>
  </si>
  <si>
    <t>90</t>
  </si>
  <si>
    <t>7820KA022R</t>
  </si>
  <si>
    <t>KA/22 - Nový znak nad hlavním portálem, š. 1500 mm, v. 1050 mm - kompletní realizace dle popisu ve výpisu kamenických prvků v PD</t>
  </si>
  <si>
    <t>-1971184507</t>
  </si>
  <si>
    <t>91</t>
  </si>
  <si>
    <t>998782203</t>
  </si>
  <si>
    <t>Přesun hmot pro obklady kamenné stanovený procentní sazbou (%) z ceny vodorovná dopravní vzdálenost do 50 m v objektech výšky přes 12 do 60 m</t>
  </si>
  <si>
    <t>-881655022</t>
  </si>
  <si>
    <t>https://podminky.urs.cz/item/CS_URS_2022_02/998782203</t>
  </si>
  <si>
    <t>92</t>
  </si>
  <si>
    <t>998782203R</t>
  </si>
  <si>
    <t>Přesun hmot pro kamenické práce stanovený procentní sazbou (%) z ceny Příplatek k ceně za přesun prováděný bez použití mechanizace pro jakoukoliv výšku objektu</t>
  </si>
  <si>
    <t>-1185466405</t>
  </si>
  <si>
    <t>783</t>
  </si>
  <si>
    <t>Dokončovací práce - nátěry</t>
  </si>
  <si>
    <t>93</t>
  </si>
  <si>
    <t>783801241</t>
  </si>
  <si>
    <t>Očištění omítek biocidními prostředky napadených mikroorganismy s okartáčováním, nátěrem jednonásobným, povrchů hladkých omítek hladkých, zrnitých tenkovrstvých nebo štukových stupně členitosti 3</t>
  </si>
  <si>
    <t>1391915664</t>
  </si>
  <si>
    <t>https://podminky.urs.cz/item/CS_URS_2022_02/783801241</t>
  </si>
  <si>
    <t>- bezchlórovým přípravkem pro čištění a ošetření mikrobiálně napadených ploch</t>
  </si>
  <si>
    <t>783801241R</t>
  </si>
  <si>
    <t>Ošetření podkladu omítek prostředkem pro ošetření stavebních hmot napadených řasami, plísněmi a lišejníky, nátěrem jednonásobným, povrchů hladkých omítek hladkých, zrnitých tenkovrstvých nebo štukových stupně členitosti 3</t>
  </si>
  <si>
    <t>1346482661</t>
  </si>
  <si>
    <t>95,29</t>
  </si>
  <si>
    <t>95</t>
  </si>
  <si>
    <t>783823163</t>
  </si>
  <si>
    <t>Penetrační nátěr omítek hladkých omítek hladkých, zrnitých tenkovrstvých nebo štukových stupně členitosti 3 silikátový</t>
  </si>
  <si>
    <t>-1787272600</t>
  </si>
  <si>
    <t>https://podminky.urs.cz/item/CS_URS_2022_02/783823163</t>
  </si>
  <si>
    <t>783826625R</t>
  </si>
  <si>
    <t>Hydrofobizační nátěr omítek na bázi organokřemičitanů, transparentní, povrchů hladkých omítek hladkých, zrnitých tenkovrstvých nebo štukových stupně členitosti 3</t>
  </si>
  <si>
    <t>-1733695066</t>
  </si>
  <si>
    <t>Vodorovné plochy štukové profilace:</t>
  </si>
  <si>
    <t>1,0*47,92*4</t>
  </si>
  <si>
    <t>783806811</t>
  </si>
  <si>
    <t>Odstranění nátěrů z omítek oškrábáním</t>
  </si>
  <si>
    <t>1542654129</t>
  </si>
  <si>
    <t>https://podminky.urs.cz/item/CS_URS_2022_02/783806811</t>
  </si>
  <si>
    <t>783806815</t>
  </si>
  <si>
    <t>Odstranění nátěrů z omítek omytím tlakovou vodou</t>
  </si>
  <si>
    <t>818944719</t>
  </si>
  <si>
    <t>https://podminky.urs.cz/item/CS_URS_2022_02/783806815</t>
  </si>
  <si>
    <t>525,656</t>
  </si>
  <si>
    <t>99</t>
  </si>
  <si>
    <t>783801403</t>
  </si>
  <si>
    <t>Příprava podkladu omítek před provedením nátěru oprášení</t>
  </si>
  <si>
    <t>1505025182</t>
  </si>
  <si>
    <t>https://podminky.urs.cz/item/CS_URS_2022_02/783801403</t>
  </si>
  <si>
    <t>100</t>
  </si>
  <si>
    <t>1435058414</t>
  </si>
  <si>
    <t>- přípravek na bázi organokřemičitanu draselného pro zachování paropropustnosti</t>
  </si>
  <si>
    <t>101</t>
  </si>
  <si>
    <t>783827443</t>
  </si>
  <si>
    <t>Krycí (ochranný) nátěr omítek dvojnásobný hladkých omítek hladkých, zrnitých tenkovrstvých nebo štukových stupně členitosti 3 silikátový</t>
  </si>
  <si>
    <t>-1088962474</t>
  </si>
  <si>
    <t>https://podminky.urs.cz/item/CS_URS_2022_02/783827443</t>
  </si>
  <si>
    <t>- 2x sol-silikátový nátěr</t>
  </si>
  <si>
    <t>02 - Venkovní úpravy</t>
  </si>
  <si>
    <t xml:space="preserve">    1 - Zemní práce</t>
  </si>
  <si>
    <t xml:space="preserve">    2 - Zakládání</t>
  </si>
  <si>
    <t xml:space="preserve">    5 - Komunikace pozemní</t>
  </si>
  <si>
    <t xml:space="preserve">      63 - Podlahy a podlahové konstrukce</t>
  </si>
  <si>
    <t xml:space="preserve">      91 - Doplňující konstrukce a práce pozemních komunikací, letišť a ploch</t>
  </si>
  <si>
    <t xml:space="preserve">      95 - Různé dokončovací konstrukce a práce pozemních staveb</t>
  </si>
  <si>
    <t xml:space="preserve">    721 - Zdravotechnika - vnitřní kanalizace</t>
  </si>
  <si>
    <t>Zemní práce</t>
  </si>
  <si>
    <t>111211101</t>
  </si>
  <si>
    <t>Odstranění křovin a stromů s odstraněním kořenů ručně průměru kmene do 100 mm jakékoliv plochy v rovině nebo ve svahu o sklonu do 1:5</t>
  </si>
  <si>
    <t>-1003427946</t>
  </si>
  <si>
    <t>https://podminky.urs.cz/item/CS_URS_2022_02/111211101</t>
  </si>
  <si>
    <t>27,0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</si>
  <si>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</si>
  <si>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</si>
  <si>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96716916</t>
  </si>
  <si>
    <t>https://podminky.urs.cz/item/CS_URS_2022_02/113106121</t>
  </si>
  <si>
    <t>Stávající betonový chodník:</t>
  </si>
  <si>
    <t>22,5</t>
  </si>
  <si>
    <t>113106122R</t>
  </si>
  <si>
    <t>Rozebrání dlažeb komunikací pro pěší s přemístěním hmot na skládku na vzdálenost do 3 m nebo s naložením na dopravní prostředek s ložem z kameniva nebo živice a s jakoukoliv výplní spár ručně z cihel</t>
  </si>
  <si>
    <t>1261721734</t>
  </si>
  <si>
    <t>Stávající okapový chodník:</t>
  </si>
  <si>
    <t>18,5</t>
  </si>
  <si>
    <t>113107122</t>
  </si>
  <si>
    <t>Odstranění podkladů nebo krytů ručně s přemístěním hmot na skládku na vzdálenost do 3 m nebo s naložením na dopravní prostředek z kameniva hrubého drceného, o tl. vrstvy přes 100 do 200 mm</t>
  </si>
  <si>
    <t>-1697689825</t>
  </si>
  <si>
    <t>https://podminky.urs.cz/item/CS_URS_2022_02/113107122</t>
  </si>
  <si>
    <t>121112003</t>
  </si>
  <si>
    <t>Sejmutí ornice ručně při souvislé ploše, tl. vrstvy do 200 mm</t>
  </si>
  <si>
    <t>-1234386553</t>
  </si>
  <si>
    <t>https://podminky.urs.cz/item/CS_URS_2022_02/121112003</t>
  </si>
  <si>
    <t>10,5</t>
  </si>
  <si>
    <t>132212131</t>
  </si>
  <si>
    <t>Hloubení nezapažených rýh šířky do 800 mm ručně s urovnáním dna do předepsaného profilu a spádu v hornině třídy těžitelnosti I skupiny 3 soudržných</t>
  </si>
  <si>
    <t>1541157645</t>
  </si>
  <si>
    <t>https://podminky.urs.cz/item/CS_URS_2022_02/132212131</t>
  </si>
  <si>
    <t>Odvětrávací kanál:</t>
  </si>
  <si>
    <t>0,8*0,83*(5,31+5,98)</t>
  </si>
  <si>
    <t>122211101</t>
  </si>
  <si>
    <t>Odkopávky a prokopávky ručně zapažené i nezapažené v hornině třídy těžitelnosti I skupiny 3</t>
  </si>
  <si>
    <t>-668041349</t>
  </si>
  <si>
    <t>https://podminky.urs.cz/item/CS_URS_2022_02/122211101</t>
  </si>
  <si>
    <t>B:</t>
  </si>
  <si>
    <t>22,5*0,2</t>
  </si>
  <si>
    <t>C:</t>
  </si>
  <si>
    <t>10,5*0,2</t>
  </si>
  <si>
    <t>D:</t>
  </si>
  <si>
    <t>27,0*0,2</t>
  </si>
  <si>
    <t>E:</t>
  </si>
  <si>
    <t>18,5*0,2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</si>
  <si>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</si>
  <si>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</si>
  <si>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1539762466</t>
  </si>
  <si>
    <t>https://podminky.urs.cz/item/CS_URS_2022_02/162211311</t>
  </si>
  <si>
    <t>56,0*0,2*2</t>
  </si>
  <si>
    <t>7,497</t>
  </si>
  <si>
    <t>15,7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</si>
  <si>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</si>
  <si>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</si>
  <si>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-891443914</t>
  </si>
  <si>
    <t>https://podminky.urs.cz/item/CS_URS_2022_02/162211319</t>
  </si>
  <si>
    <t>45,597*4</t>
  </si>
  <si>
    <t>167111101</t>
  </si>
  <si>
    <t>Nakládání, skládání a překládání neulehlého výkopku nebo sypaniny ručně nakládání, z hornin třídy těžitelnosti I, skupiny 1 až 3</t>
  </si>
  <si>
    <t>-141543364</t>
  </si>
  <si>
    <t>https://podminky.urs.cz/item/CS_URS_2022_02/167111101</t>
  </si>
  <si>
    <t>56,0*0,2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</si>
  <si>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</si>
  <si>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</si>
  <si>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1753069532</t>
  </si>
  <si>
    <t>https://podminky.urs.cz/item/CS_URS_2022_02/162751117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</si>
  <si>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</si>
  <si>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</si>
  <si>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-2050687078</t>
  </si>
  <si>
    <t>https://podminky.urs.cz/item/CS_URS_2022_02/162751119</t>
  </si>
  <si>
    <t>23,197*10</t>
  </si>
  <si>
    <t>171251201</t>
  </si>
  <si>
    <t>Uložení sypaniny na skládky nebo meziskládky bez hutnění s upravením uložené sypaniny do předepsaného tvaru</t>
  </si>
  <si>
    <t>-847880272</t>
  </si>
  <si>
    <t>https://podminky.urs.cz/item/CS_URS_2022_02/171251201</t>
  </si>
  <si>
    <t>45,597</t>
  </si>
  <si>
    <t>23,197</t>
  </si>
  <si>
    <t>171201221</t>
  </si>
  <si>
    <t>Poplatek za uložení stavebního odpadu na skládce (skládkovné) zeminy a kamení zatříděného do Katalogu odpadů pod kódem 17 05 04</t>
  </si>
  <si>
    <t>1251585600</t>
  </si>
  <si>
    <t>https://podminky.urs.cz/item/CS_URS_2022_02/171201221</t>
  </si>
  <si>
    <t>23,197*1,8</t>
  </si>
  <si>
    <t>181912112</t>
  </si>
  <si>
    <t>Úprava pláně vyrovnáním výškových rozdílů ručně v hornině třídy těžitelnosti I skupiny 3 se zhutněním</t>
  </si>
  <si>
    <t>924253961</t>
  </si>
  <si>
    <t>https://podminky.urs.cz/item/CS_URS_2022_02/181912112</t>
  </si>
  <si>
    <t>181311103</t>
  </si>
  <si>
    <t>Rozprostření a urovnání ornice v rovině nebo ve svahu sklonu do 1:5 ručně při souvislé ploše, tl. vrstvy do 200 mm</t>
  </si>
  <si>
    <t>-72582484</t>
  </si>
  <si>
    <t>https://podminky.urs.cz/item/CS_URS_2022_02/181311103</t>
  </si>
  <si>
    <t>56,0</t>
  </si>
  <si>
    <t>181411131</t>
  </si>
  <si>
    <t>Založení trávníku na půdě předem připravené plochy do 1000 m2 výsevem včetně utažení parkového v rovině nebo na svahu do 1:5</t>
  </si>
  <si>
    <t>152280403</t>
  </si>
  <si>
    <t>https://podminky.urs.cz/item/CS_URS_2022_02/181411131</t>
  </si>
  <si>
    <t>F:</t>
  </si>
  <si>
    <t>100,0</t>
  </si>
  <si>
    <t>181411132</t>
  </si>
  <si>
    <t>Založení trávníku na půdě předem připravené plochy do 1000 m2 výsevem včetně utažení parkového na svahu přes 1:5 do 1:2</t>
  </si>
  <si>
    <t>-99964755</t>
  </si>
  <si>
    <t>https://podminky.urs.cz/item/CS_URS_2022_02/181411132</t>
  </si>
  <si>
    <t>00572410</t>
  </si>
  <si>
    <t>osivo směs travní parková</t>
  </si>
  <si>
    <t>326484404</t>
  </si>
  <si>
    <t>100,0*0,025</t>
  </si>
  <si>
    <t>Zakládání</t>
  </si>
  <si>
    <t>271532213</t>
  </si>
  <si>
    <t>Podsyp pod základové konstrukce se zhutněním a urovnáním povrchu z kameniva hrubého, frakce 8 - 16 mm</t>
  </si>
  <si>
    <t>-1519478685</t>
  </si>
  <si>
    <t>https://podminky.urs.cz/item/CS_URS_2022_02/271532213</t>
  </si>
  <si>
    <t>0,1*0,47*(5,21+5,88)</t>
  </si>
  <si>
    <t>0,08*0,26*(5,21+5,88)</t>
  </si>
  <si>
    <t>279232513</t>
  </si>
  <si>
    <t>Postupná podezdívka základového zdiva jakékoliv tloušťky, bez výkopu a zapažení na maltu cementovou cihlami betonovými</t>
  </si>
  <si>
    <t>1223901641</t>
  </si>
  <si>
    <t>https://podminky.urs.cz/item/CS_URS_2022_02/279232513</t>
  </si>
  <si>
    <t>1,14*3,32</t>
  </si>
  <si>
    <t>Komunikace pozemní</t>
  </si>
  <si>
    <t>591441111</t>
  </si>
  <si>
    <t>Kladení dlažby z mozaiky komunikací pro pěší s vyplněním spár, s dvojím beraněním a se smetením přebytečného materiálu na vzdálenost do 3 m jednobarevné, s ložem tl. do 40 mm z cementové malty</t>
  </si>
  <si>
    <t>-2073618070</t>
  </si>
  <si>
    <t>https://podminky.urs.cz/item/CS_URS_2022_02/591441111</t>
  </si>
  <si>
    <t>- lože + spáry = vápenná malta mírně nastavená cementem</t>
  </si>
  <si>
    <t>A:</t>
  </si>
  <si>
    <t>58381010R</t>
  </si>
  <si>
    <t>kostka řezanoštípaná dlažební žula 6x6x6cm</t>
  </si>
  <si>
    <t>-815973371</t>
  </si>
  <si>
    <t>7,5*1,1</t>
  </si>
  <si>
    <t>22,5*1,1</t>
  </si>
  <si>
    <t>58381015</t>
  </si>
  <si>
    <t>kostka řezanoštípaná dlažební žula 10x10x10cm</t>
  </si>
  <si>
    <t>-1161122535</t>
  </si>
  <si>
    <t>10,5*1,1</t>
  </si>
  <si>
    <t>18,5*1,1</t>
  </si>
  <si>
    <t>594411112</t>
  </si>
  <si>
    <t>Kladení dlažby z lomového kamene lomařsky upraveného v ploše vodorovné nebo ve sklonu na plocho tl. do 100 mm, bez vyplnění spár, s provedením lože tl. 50 mm z cementové malty</t>
  </si>
  <si>
    <t>1807815453</t>
  </si>
  <si>
    <t>https://podminky.urs.cz/item/CS_URS_2022_02/594411112</t>
  </si>
  <si>
    <t>58381008R</t>
  </si>
  <si>
    <t>žulové odseky různých velikostí</t>
  </si>
  <si>
    <t>1402926921</t>
  </si>
  <si>
    <t>27,0*1,1</t>
  </si>
  <si>
    <t>564730101</t>
  </si>
  <si>
    <t>Podklad nebo kryt z kameniva hrubého drceného vel. 16-32 mm s rozprostřením a zhutněním plochy jednotlivě do 100 m2, po zhutnění tl. 100 mm</t>
  </si>
  <si>
    <t>97019730</t>
  </si>
  <si>
    <t>https://podminky.urs.cz/item/CS_URS_2022_02/564730101</t>
  </si>
  <si>
    <t>Podlahy a podlahové konstrukce</t>
  </si>
  <si>
    <t>632481213</t>
  </si>
  <si>
    <t>Separační vrstva k oddělení podlahových vrstev z polyetylénové fólie</t>
  </si>
  <si>
    <t>1995212992</t>
  </si>
  <si>
    <t>https://podminky.urs.cz/item/CS_URS_2022_02/632481213</t>
  </si>
  <si>
    <t>632451107</t>
  </si>
  <si>
    <t>Potěr cementový samonivelační ze suchých směsí tloušťky přes 15 do 20 mm</t>
  </si>
  <si>
    <t>183681151</t>
  </si>
  <si>
    <t>https://podminky.urs.cz/item/CS_URS_2022_02/632451107</t>
  </si>
  <si>
    <t>Doplňující konstrukce a práce pozemních komunikací, letišť a ploch</t>
  </si>
  <si>
    <t>919726122</t>
  </si>
  <si>
    <t>Geotextilie netkaná pro ochranu, separaci nebo filtraci měrná hmotnost přes 200 do 300 g/m2</t>
  </si>
  <si>
    <t>116406219</t>
  </si>
  <si>
    <t>https://podminky.urs.cz/item/CS_URS_2022_02/919726122</t>
  </si>
  <si>
    <t>Různé dokončovací konstrukce a práce pozemních staveb</t>
  </si>
  <si>
    <t>950000001R</t>
  </si>
  <si>
    <t>D+M odvětrávacích kanálů z betonových atypických prefabrikátů š 400 mm a hl 800 mm s vyplněním spar betonovou směsí a uložením do betonového lože</t>
  </si>
  <si>
    <t>-1789212980</t>
  </si>
  <si>
    <t>5,31+5,98</t>
  </si>
  <si>
    <t>966008211R</t>
  </si>
  <si>
    <t>Bourání povrchového žlabu s odklizením a uložením vybouraného materiálu na skládku na vzdálenost do 10 m nebo s naložením na dopravní prostředek</t>
  </si>
  <si>
    <t>1556727490</t>
  </si>
  <si>
    <t>0,32+6,84+6,82+0,25</t>
  </si>
  <si>
    <t>1243136706</t>
  </si>
  <si>
    <t>1,14*(0,3+4,02+0,81+5,28+0,42)</t>
  </si>
  <si>
    <t>940452687</t>
  </si>
  <si>
    <t>12,346</t>
  </si>
  <si>
    <t>985211113</t>
  </si>
  <si>
    <t>Vyklínování uvolněných kamenů zdiva úlomky kamene, popřípadě cihel délky spáry na 1 m2 upravované plochy přes 12 m</t>
  </si>
  <si>
    <t>5897215</t>
  </si>
  <si>
    <t>https://podminky.urs.cz/item/CS_URS_2022_02/985211113</t>
  </si>
  <si>
    <t>985142213</t>
  </si>
  <si>
    <t>Vysekání spojovací hmoty ze spár zdiva včetně vyčištění hloubky spáry přes 40 mm délky spáry na 1 m2 upravované plochy přes 12 m</t>
  </si>
  <si>
    <t>-911200027</t>
  </si>
  <si>
    <t>https://podminky.urs.cz/item/CS_URS_2022_02/985142213</t>
  </si>
  <si>
    <t>-988305999</t>
  </si>
  <si>
    <t>-984837843</t>
  </si>
  <si>
    <t>1676419212</t>
  </si>
  <si>
    <t>1064335239</t>
  </si>
  <si>
    <t>490810443</t>
  </si>
  <si>
    <t>31,636*19 'Přepočtené koeficientem množství</t>
  </si>
  <si>
    <t>636407851</t>
  </si>
  <si>
    <t>-1130972434</t>
  </si>
  <si>
    <t>711131821</t>
  </si>
  <si>
    <t>Odstranění izolace proti zemní vlhkosti na ploše svislé S</t>
  </si>
  <si>
    <t>-505422874</t>
  </si>
  <si>
    <t>https://podminky.urs.cz/item/CS_URS_2022_02/711131821</t>
  </si>
  <si>
    <t>- nopová fólie</t>
  </si>
  <si>
    <t>0,85*(4,015+0,1+1,0+1,01+0,09+3,75+0,12+0,64)</t>
  </si>
  <si>
    <t>711191201</t>
  </si>
  <si>
    <t>Provedení izolace proti zemní vlhkosti hydroizolační stěrkou na ploše vodorovné V dvouvrstvá na betonu</t>
  </si>
  <si>
    <t>1649834966</t>
  </si>
  <si>
    <t>https://podminky.urs.cz/item/CS_URS_2022_02/711191201</t>
  </si>
  <si>
    <t>721</t>
  </si>
  <si>
    <t>Zdravotechnika - vnitřní kanalizace</t>
  </si>
  <si>
    <t>721173404</t>
  </si>
  <si>
    <t>Potrubí z trub PVC SN4 svodné (ležaté) DN 200</t>
  </si>
  <si>
    <t>810439221</t>
  </si>
  <si>
    <t>https://podminky.urs.cz/item/CS_URS_2022_02/721173404</t>
  </si>
  <si>
    <t>2,16 "přívod vzduchu do odvětrávacího kanálu"</t>
  </si>
  <si>
    <t>998721103</t>
  </si>
  <si>
    <t>Přesun hmot pro vnitřní kanalizace stanovený z hmotnosti přesunovaného materiálu vodorovná dopravní vzdálenost do 50 m v objektech výšky přes 12 do 24 m</t>
  </si>
  <si>
    <t>62645111</t>
  </si>
  <si>
    <t>https://podminky.urs.cz/item/CS_URS_2022_02/998721103</t>
  </si>
  <si>
    <t>03 - Elektroinstalace a hromosvod</t>
  </si>
  <si>
    <t xml:space="preserve">    469 - Stavební práce při elektromontážích</t>
  </si>
  <si>
    <t xml:space="preserve">    741 - Elektroinstalace</t>
  </si>
  <si>
    <t>469</t>
  </si>
  <si>
    <t>Stavební práce při elektromontážích</t>
  </si>
  <si>
    <t>468091322</t>
  </si>
  <si>
    <t>Vysekání kapes nebo výklenků ve zdivu pro osazení kotevních prvků nebo elektroinstalačního zařízení cihelném, velikosti plochy do 0,10 m2 a hloubky přes 15 do 30 cm</t>
  </si>
  <si>
    <t>ks</t>
  </si>
  <si>
    <t>https://podminky.urs.cz/item/CS_URS_2022_02/468091322</t>
  </si>
  <si>
    <t>468101424</t>
  </si>
  <si>
    <t>Vysekání rýh pro montáž trubek a kabelů v cihelných zdech hloubky přes 3 do 5 cm a šířky přes 10 do 15 cm</t>
  </si>
  <si>
    <t>https://podminky.urs.cz/item/CS_URS_2022_02/468101424</t>
  </si>
  <si>
    <t>460941224</t>
  </si>
  <si>
    <t>Vyplnění rýh vyplnění a omítnutí rýh ve stěnách hloubky přes 3 do 5 cm a šířky přes 10 do 15 cm</t>
  </si>
  <si>
    <t>102</t>
  </si>
  <si>
    <t>https://podminky.urs.cz/item/CS_URS_2022_02/460941224</t>
  </si>
  <si>
    <t>468081316</t>
  </si>
  <si>
    <t>Vybourání otvorů ve zdivu cihelném plochy do 0,0225 m2 a tloušťky přes 75 do 90 cm</t>
  </si>
  <si>
    <t>104</t>
  </si>
  <si>
    <t>https://podminky.urs.cz/item/CS_URS_2022_02/468081316</t>
  </si>
  <si>
    <t>580105062</t>
  </si>
  <si>
    <t>Hromosvody měření zemního odporu svodu přes 2 do 8 svodů</t>
  </si>
  <si>
    <t>měření</t>
  </si>
  <si>
    <t>106</t>
  </si>
  <si>
    <t>https://podminky.urs.cz/item/CS_URS_2022_02/580105062</t>
  </si>
  <si>
    <t>741810003</t>
  </si>
  <si>
    <t>Zkoušky a prohlídky elektrických rozvodů a zařízení celková prohlídka a vyhotovení revizní zprávy pro objem montážních prací přes 500 do 1000 tis. Kč</t>
  </si>
  <si>
    <t>108</t>
  </si>
  <si>
    <t>https://podminky.urs.cz/item/CS_URS_2022_02/741810003</t>
  </si>
  <si>
    <t>460161173</t>
  </si>
  <si>
    <t>Hloubení zapažených i nezapažených kabelových rýh ručně včetně urovnání dna s přemístěním výkopku do vzdálenosti 3 m od okraje jámy nebo s naložením na dopravní prostředek šířky 35 cm hloubky 80 cm v hornině třídy těžitelnosti II skupiny 4</t>
  </si>
  <si>
    <t>110</t>
  </si>
  <si>
    <t>https://podminky.urs.cz/item/CS_URS_2022_02/460161173</t>
  </si>
  <si>
    <t>460431183</t>
  </si>
  <si>
    <t>Zásyp kabelových rýh ručně s přemístění sypaniny ze vzdálenosti do 10 m, s uložením výkopku ve vrstvách včetně zhutnění a úpravy povrchu šířky 35 cm hloubky 80 cm z horniny třídy těžitelnosti II skupiny 4</t>
  </si>
  <si>
    <t>112</t>
  </si>
  <si>
    <t>https://podminky.urs.cz/item/CS_URS_2022_02/460431183</t>
  </si>
  <si>
    <t>460581121</t>
  </si>
  <si>
    <t>Úprava terénu zatravnění, včetně dodání osiva a zalití vodou na rovině</t>
  </si>
  <si>
    <t>114</t>
  </si>
  <si>
    <t>https://podminky.urs.cz/item/CS_URS_2022_02/460581121</t>
  </si>
  <si>
    <t>468021112</t>
  </si>
  <si>
    <t>Vytrhání dlažby včetně ručního rozebrání, vytřídění, odhozu na hromady nebo naložení na dopravní prostředek a očistění kostek nebo dlaždic z pískového podkladu z kostek velkých, spáry zalité</t>
  </si>
  <si>
    <t>116</t>
  </si>
  <si>
    <t>https://podminky.urs.cz/item/CS_URS_2022_02/468021112</t>
  </si>
  <si>
    <t>469972111</t>
  </si>
  <si>
    <t>Odvoz suti a vybouraných hmot odvoz suti a vybouraných hmot do 1 km</t>
  </si>
  <si>
    <t>118</t>
  </si>
  <si>
    <t>https://podminky.urs.cz/item/CS_URS_2022_02/469972111</t>
  </si>
  <si>
    <t>469972121</t>
  </si>
  <si>
    <t>Odvoz suti a vybouraných hmot odvoz suti a vybouraných hmot Příplatek k ceně za každý další i započatý 1 km</t>
  </si>
  <si>
    <t>120</t>
  </si>
  <si>
    <t>https://podminky.urs.cz/item/CS_URS_2022_02/469972121</t>
  </si>
  <si>
    <t>2,204*19 'Přepočtené koeficientem množství</t>
  </si>
  <si>
    <t>460361111</t>
  </si>
  <si>
    <t>Poplatek (skládkovné) za uložení zeminy na skládce zatříděné do Katalogu odpadů pod kódem 17 05 04</t>
  </si>
  <si>
    <t>122</t>
  </si>
  <si>
    <t>https://podminky.urs.cz/item/CS_URS_2022_02/460361111</t>
  </si>
  <si>
    <t>460911111</t>
  </si>
  <si>
    <t>Očištění vybouraných prvků z vozovek a chodníků kostek nebo dlaždic od spojovacího materiálu s původní výplní spár kamenivem, s odklizením a uložením na vzdálenost 3 m kostek velkých</t>
  </si>
  <si>
    <t>124</t>
  </si>
  <si>
    <t>https://podminky.urs.cz/item/CS_URS_2022_02/460911111</t>
  </si>
  <si>
    <t>460881511</t>
  </si>
  <si>
    <t>Kryt vozovek a chodníků kladení dlažby (materiál ve specifikaci) včetně spárování, do lože z kameniva těženého z kostek kamenných velkých</t>
  </si>
  <si>
    <t>126</t>
  </si>
  <si>
    <t>https://podminky.urs.cz/item/CS_URS_2022_02/460881511</t>
  </si>
  <si>
    <t>-413399441</t>
  </si>
  <si>
    <t>741</t>
  </si>
  <si>
    <t>Elektroinstalace</t>
  </si>
  <si>
    <t>074132100</t>
  </si>
  <si>
    <t>Montáž proudových chráničů dvoupólových nn do 25 A bez krytu se zapojením vodičů</t>
  </si>
  <si>
    <t>000438022</t>
  </si>
  <si>
    <t>proud chránič+jistič 2p/1+N 10C-N1-030AC</t>
  </si>
  <si>
    <t>741322012</t>
  </si>
  <si>
    <t>Montáž přepěťových ochran nn se zapojením vodičů svodiče bleskových proudů – typ 1 třípólových, pro impulsní proud do 100 kA</t>
  </si>
  <si>
    <t>https://podminky.urs.cz/item/CS_URS_2022_02/741322012</t>
  </si>
  <si>
    <t>000471001</t>
  </si>
  <si>
    <t>kombi sv přep pro 3pol TN-C 25kA/pól</t>
  </si>
  <si>
    <t>741310221</t>
  </si>
  <si>
    <t>Montáž spínačů jedno nebo dvoupólových polozapuštěných nebo zapuštěných se zapojením vodičů šroubové připojení, pro prostředí normální spínačů, řazení 2-pro žaluzie</t>
  </si>
  <si>
    <t>https://podminky.urs.cz/item/CS_URS_2022_02/741310221</t>
  </si>
  <si>
    <t>000409860</t>
  </si>
  <si>
    <t>ovladač/strojek 10A/250Vstř ř.1/0-1/0</t>
  </si>
  <si>
    <t>000410105</t>
  </si>
  <si>
    <t xml:space="preserve">kryt spínače dělený  pro řaz.1/0-1/0</t>
  </si>
  <si>
    <t>000420091</t>
  </si>
  <si>
    <t>rámeček pro 1 přístroj</t>
  </si>
  <si>
    <t>741310212</t>
  </si>
  <si>
    <t>Montáž spínačů jedno nebo dvoupólových polozapuštěných nebo zapuštěných se zapojením vodičů šroubové připojení, pro prostředí normální ovladačů, řazení 1/0-tlačítkových zapínacích</t>
  </si>
  <si>
    <t>https://podminky.urs.cz/item/CS_URS_2022_02/741310212</t>
  </si>
  <si>
    <t>000409828</t>
  </si>
  <si>
    <t xml:space="preserve">ovladač/strojek 10A/250Vstř  ř.1/0,S,So</t>
  </si>
  <si>
    <t>000410101</t>
  </si>
  <si>
    <t xml:space="preserve">kryt spínače 1-duchý  pro ř.1,6,7,1/0</t>
  </si>
  <si>
    <t>741310031</t>
  </si>
  <si>
    <t>Montáž spínačů jedno nebo dvoupólových nástěnných se zapojením vodičů, pro prostředí venkovní nebo mokré spínačů, řazení 1-jednopólových</t>
  </si>
  <si>
    <t>https://podminky.urs.cz/item/CS_URS_2022_02/741310031</t>
  </si>
  <si>
    <t>000413127</t>
  </si>
  <si>
    <t>ovl 10A/250Vstř IP54 ř.1/0</t>
  </si>
  <si>
    <t>R210990001</t>
  </si>
  <si>
    <t>Montáž otevírače okna vč. zapojení a oživení</t>
  </si>
  <si>
    <t>000900001</t>
  </si>
  <si>
    <t>Typový integrovaný elektrootevírač dle typu okna</t>
  </si>
  <si>
    <t>R210990001.1</t>
  </si>
  <si>
    <t>Montáž pohonu žaluzií</t>
  </si>
  <si>
    <t>000900001.1</t>
  </si>
  <si>
    <t>Pohon žaluzií dle typu výrobce žaluzií</t>
  </si>
  <si>
    <t>R210990001.2</t>
  </si>
  <si>
    <t>Montáž spínací jednotky vč. zapojení</t>
  </si>
  <si>
    <t>000900001.2</t>
  </si>
  <si>
    <t>Spínací jednotka pohonu žaluzií</t>
  </si>
  <si>
    <t>000900048</t>
  </si>
  <si>
    <t>Drobný materiál mimo ceník</t>
  </si>
  <si>
    <t>R219990150</t>
  </si>
  <si>
    <t>práce v rozvaděčích</t>
  </si>
  <si>
    <t>hod</t>
  </si>
  <si>
    <t>742110002</t>
  </si>
  <si>
    <t>Montáž trubek elektroinstalačních plastových ohebných uložených pod omítku</t>
  </si>
  <si>
    <t>https://podminky.urs.cz/item/CS_URS_2022_02/742110002</t>
  </si>
  <si>
    <t>000321123</t>
  </si>
  <si>
    <t>trubka ohebná PVC pr. 20mm</t>
  </si>
  <si>
    <t>000321122</t>
  </si>
  <si>
    <t>trubka ohebná PVCpro 16mm</t>
  </si>
  <si>
    <t>741110001</t>
  </si>
  <si>
    <t>Montáž trubek elektroinstalačních s nasunutím nebo našroubováním do krabic plastových tuhých, uložených pevně, vnější Ø přes 16 do 23 mm</t>
  </si>
  <si>
    <t>https://podminky.urs.cz/item/CS_URS_2022_02/741110001</t>
  </si>
  <si>
    <t>000322113</t>
  </si>
  <si>
    <t>trubka PVC tuhá nízké namáhání pr. 20mm</t>
  </si>
  <si>
    <t>000322173</t>
  </si>
  <si>
    <t>/trubka PVC tuhá/ příchytka 5320</t>
  </si>
  <si>
    <t>000322112</t>
  </si>
  <si>
    <t>trubka PVC tuhá nízké namáhání pr. 16mm</t>
  </si>
  <si>
    <t>000322172</t>
  </si>
  <si>
    <t>/trubka PVC tuhá/ příchytka 5316</t>
  </si>
  <si>
    <t>741112001</t>
  </si>
  <si>
    <t>Montáž krabic elektroinstalačních bez napojení na trubky a lišty, demontáže a montáže víčka a přístroje protahovacích nebo odbočných zapuštěných plastových kruhových</t>
  </si>
  <si>
    <t>https://podminky.urs.cz/item/CS_URS_2022_02/741112001</t>
  </si>
  <si>
    <t>000311216</t>
  </si>
  <si>
    <t>krabice přístrojová KP67/2</t>
  </si>
  <si>
    <t>000311116</t>
  </si>
  <si>
    <t>krabice univerzální/odbočná vč.víčka</t>
  </si>
  <si>
    <t>741112301</t>
  </si>
  <si>
    <t>Montáž krabic pancéřových bez napojení na trubky a lišty a demontáže a montáže víčka rozvodek se zapojením vodičů na svorkovnici plastových čtyřhranných, vel. 117x117 mm</t>
  </si>
  <si>
    <t>https://podminky.urs.cz/item/CS_URS_2022_02/741112301</t>
  </si>
  <si>
    <t>000315132</t>
  </si>
  <si>
    <t>krabice pancéř plast 117x117x58 IP54 +svorkovnice</t>
  </si>
  <si>
    <t>741112104</t>
  </si>
  <si>
    <t>Montáž krabic elektroinstalačních bez napojení na trubky a lišty, demontáže a montáže víčka a přístroje rozvodek se zapojením vodičů na svorkovnici zapuštěných plastových čtyřhranných bez svorkovnic</t>
  </si>
  <si>
    <t>https://podminky.urs.cz/item/CS_URS_2022_02/741112104</t>
  </si>
  <si>
    <t>000311437</t>
  </si>
  <si>
    <t>krabice odbočná pro MET vč. víka</t>
  </si>
  <si>
    <t>741231012</t>
  </si>
  <si>
    <t>Montáž svorkovnic do rozváděčů s popisnými štítky se zapojením vodičů na jedné straně ochranných</t>
  </si>
  <si>
    <t>https://podminky.urs.cz/item/CS_URS_2022_02/741231012</t>
  </si>
  <si>
    <t>000563030</t>
  </si>
  <si>
    <t>ekvi příp s krytem 13x 25-25mm2 1x 16-95mm2</t>
  </si>
  <si>
    <t>741120005</t>
  </si>
  <si>
    <t>Montáž vodičů izolovaných měděných bez ukončení uložených pod omítku plných a laněných (např. CY), průřezu žíly 25 až 35 mm2</t>
  </si>
  <si>
    <t>https://podminky.urs.cz/item/CS_URS_2022_02/741120005</t>
  </si>
  <si>
    <t>000171111</t>
  </si>
  <si>
    <t xml:space="preserve">vodič CY 25  /H07V-R/</t>
  </si>
  <si>
    <t>741122005</t>
  </si>
  <si>
    <t>Montáž kabelů měděných bez ukončení uložených pod omítku plných plochých nebo bezhalogenových (např. CYKYLo) počtu a průřezu žil 3x1 až 2,5 mm2</t>
  </si>
  <si>
    <t>https://podminky.urs.cz/item/CS_URS_2022_02/741122005</t>
  </si>
  <si>
    <t>000101105</t>
  </si>
  <si>
    <t>kabel CYKY-J3x2,5</t>
  </si>
  <si>
    <t>741122031</t>
  </si>
  <si>
    <t>Montáž kabelů měděných bez ukončení uložených pod omítku plných kulatých (např. CYKY), počtu a průřezu žil 5x1,5 až 2,5 mm2</t>
  </si>
  <si>
    <t>https://podminky.urs.cz/item/CS_URS_2022_02/741122031</t>
  </si>
  <si>
    <t>000101305</t>
  </si>
  <si>
    <t>kabel CYKY-J 5x2,5</t>
  </si>
  <si>
    <t>741122131</t>
  </si>
  <si>
    <t>Montáž kabelů měděných bez ukončení uložených v trubkách zatažených plných kulatých nebo bezhalogenových (např. CYKY) počtu a průřezu žil 4x1,5 až 4 mm2</t>
  </si>
  <si>
    <t>https://podminky.urs.cz/item/CS_URS_2022_02/741122131</t>
  </si>
  <si>
    <t>000203303</t>
  </si>
  <si>
    <t>kabel JYTY 4x1</t>
  </si>
  <si>
    <t>210220021</t>
  </si>
  <si>
    <t>Montáž uzemňovacího vedení s upevněním, propojením a připojením pomocí svorek v zemi s izolací spojů vodičů FeZn páskou průřezu do 120 mm2 v průmyslové výstavbě</t>
  </si>
  <si>
    <t>128</t>
  </si>
  <si>
    <t>https://podminky.urs.cz/item/CS_URS_2022_02/210220021</t>
  </si>
  <si>
    <t>000295001</t>
  </si>
  <si>
    <t>vedení FeZn 30/4 (0,96kg/m)</t>
  </si>
  <si>
    <t>130</t>
  </si>
  <si>
    <t>741440031</t>
  </si>
  <si>
    <t>Montáž zemnicích desek a tyčí s připojením na svodové nebo uzemňovací vedení bez příslušenství tyčí, délky do 2 m</t>
  </si>
  <si>
    <t>132</t>
  </si>
  <si>
    <t>https://podminky.urs.cz/item/CS_URS_2022_02/741440031</t>
  </si>
  <si>
    <t>000295069</t>
  </si>
  <si>
    <t>tyč zemnící ZT2,0 Kprofil FeZn 2000/50mm vč.SR3b</t>
  </si>
  <si>
    <t>134</t>
  </si>
  <si>
    <t>R210220441</t>
  </si>
  <si>
    <t>ochrana zemní svorky asfaltovým nátěrem</t>
  </si>
  <si>
    <t>136</t>
  </si>
  <si>
    <t>000046221</t>
  </si>
  <si>
    <t>asfalt 80</t>
  </si>
  <si>
    <t>138</t>
  </si>
  <si>
    <t>741420022</t>
  </si>
  <si>
    <t>Montáž hromosvodného vedení svorek se 3 a více šrouby</t>
  </si>
  <si>
    <t>140</t>
  </si>
  <si>
    <t>https://podminky.urs.cz/item/CS_URS_2022_02/741420022</t>
  </si>
  <si>
    <t>000319201</t>
  </si>
  <si>
    <t>kříž sv FeZn pro pr8-10/8-10mm pr8-10/pásek</t>
  </si>
  <si>
    <t>142</t>
  </si>
  <si>
    <t>000319219</t>
  </si>
  <si>
    <t>kříž sv nerez pro pr8-10/16mm pr16/pásek 30</t>
  </si>
  <si>
    <t>144</t>
  </si>
  <si>
    <t>741420021</t>
  </si>
  <si>
    <t>Montáž hromosvodného vedení svorek se 2 šrouby</t>
  </si>
  <si>
    <t>146</t>
  </si>
  <si>
    <t>https://podminky.urs.cz/item/CS_URS_2022_02/741420021</t>
  </si>
  <si>
    <t>000104903</t>
  </si>
  <si>
    <t>Jímací/zaváděcí tyč D16mm L1000mm V4A sražené h</t>
  </si>
  <si>
    <t>148</t>
  </si>
  <si>
    <t>000274260</t>
  </si>
  <si>
    <t>podp tyče nerez pro pr16mm s vrutem a hmožd</t>
  </si>
  <si>
    <t>150</t>
  </si>
  <si>
    <t>000459119</t>
  </si>
  <si>
    <t>zk sv nerez s mezidestičkou pro pr8-10/</t>
  </si>
  <si>
    <t>152</t>
  </si>
  <si>
    <t>000339057</t>
  </si>
  <si>
    <t>okap sv Cu pro zaoblení 16-22mm s 2-tou pří</t>
  </si>
  <si>
    <t>154</t>
  </si>
  <si>
    <t>000365057</t>
  </si>
  <si>
    <t>falc sv Cu rozsah uchyc 07-8mm do úhlu 90=</t>
  </si>
  <si>
    <t>156</t>
  </si>
  <si>
    <t>000423027</t>
  </si>
  <si>
    <t>třmen okapTR D60-150mm Cu s otvorem pro při</t>
  </si>
  <si>
    <t>158</t>
  </si>
  <si>
    <t>000390157</t>
  </si>
  <si>
    <t>Příložka pro pr6-10mm Cu vratový šroub a ma</t>
  </si>
  <si>
    <t>160</t>
  </si>
  <si>
    <t>741420083</t>
  </si>
  <si>
    <t>Montáž hromosvodného vedení doplňků štítků k označení svodů</t>
  </si>
  <si>
    <t>162</t>
  </si>
  <si>
    <t>https://podminky.urs.cz/item/CS_URS_2022_02/741420083</t>
  </si>
  <si>
    <t>000295882</t>
  </si>
  <si>
    <t>označovací štítek zemního svodu</t>
  </si>
  <si>
    <t>164</t>
  </si>
  <si>
    <t>210220101</t>
  </si>
  <si>
    <t>Montáž hromosvodného vedení svodových vodičů s podpěrami, průměru do 10 mm</t>
  </si>
  <si>
    <t>166</t>
  </si>
  <si>
    <t>https://podminky.urs.cz/item/CS_URS_2022_02/210220101</t>
  </si>
  <si>
    <t>000830008</t>
  </si>
  <si>
    <t>Drát 8mm Cu role 100m měkká</t>
  </si>
  <si>
    <t>168</t>
  </si>
  <si>
    <t>000274167</t>
  </si>
  <si>
    <t>PV nerez/galCu pro pr8-10mm s plastovým prs</t>
  </si>
  <si>
    <t>170</t>
  </si>
  <si>
    <t>210220321</t>
  </si>
  <si>
    <t>Montáž hromosvodného vedení svorek na potrubí se zhotovením pásku</t>
  </si>
  <si>
    <t>172</t>
  </si>
  <si>
    <t>https://podminky.urs.cz/item/CS_URS_2022_02/210220321</t>
  </si>
  <si>
    <t>000540110</t>
  </si>
  <si>
    <t>napín hlava pro pásek 25x03mm pro pr10mm ne</t>
  </si>
  <si>
    <t>174</t>
  </si>
  <si>
    <t>000540901</t>
  </si>
  <si>
    <t>napín pásek nerez 25x03mm L100m</t>
  </si>
  <si>
    <t>176</t>
  </si>
  <si>
    <t>R219990028</t>
  </si>
  <si>
    <t>Montáž hromosvodu horolezeckým způsobem</t>
  </si>
  <si>
    <t>178</t>
  </si>
  <si>
    <t>998741204</t>
  </si>
  <si>
    <t>Přesun hmot pro silnoproud stanovený procentní sazbou (%) z ceny vodorovná dopravní vzdálenost do 50 m v objektech výšky přes 24 do 36 m</t>
  </si>
  <si>
    <t>-1124881068</t>
  </si>
  <si>
    <t>https://podminky.urs.cz/item/CS_URS_2022_02/998741204</t>
  </si>
  <si>
    <t>998741204R</t>
  </si>
  <si>
    <t>Přesun hmot pro silnoproud stanovený procentní sazbou (%) z ceny Příplatek k ceně za přesun prováděný bez použití mechanizace pro jakoukoliv výšku objektu</t>
  </si>
  <si>
    <t>-1906978472</t>
  </si>
  <si>
    <t>04 -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</si>
  <si>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</si>
  <si>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</si>
  <si>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</si>
  <si>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</si>
  <si>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</si>
  <si>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VRN1</t>
  </si>
  <si>
    <t>Průzkumné, geodetické a projektové práce</t>
  </si>
  <si>
    <t>011314000</t>
  </si>
  <si>
    <t>Archeologický dohled</t>
  </si>
  <si>
    <t>…</t>
  </si>
  <si>
    <t>1024</t>
  </si>
  <si>
    <t>457393121</t>
  </si>
  <si>
    <t>https://podminky.urs.cz/item/CS_URS_2022_02/011314000</t>
  </si>
  <si>
    <t>0113140R</t>
  </si>
  <si>
    <t>Restaurátorský dohled</t>
  </si>
  <si>
    <t>-627312874</t>
  </si>
  <si>
    <t>011324000</t>
  </si>
  <si>
    <t>Archeologický průzkum</t>
  </si>
  <si>
    <t>-163536967</t>
  </si>
  <si>
    <t>https://podminky.urs.cz/item/CS_URS_2022_02/011324000</t>
  </si>
  <si>
    <t>011464R</t>
  </si>
  <si>
    <t>Měření vlhkosti</t>
  </si>
  <si>
    <t>-1326754817</t>
  </si>
  <si>
    <t>011503R</t>
  </si>
  <si>
    <t>Předkládání vzorků ke schválení projektantovi a památkovému dozoru - materiály, barevnost atp.</t>
  </si>
  <si>
    <t>532940547</t>
  </si>
  <si>
    <t>01151400R1</t>
  </si>
  <si>
    <t>Restaurátorský průzkum omítek po postavení lešení</t>
  </si>
  <si>
    <t>1169553477</t>
  </si>
  <si>
    <t>01210300R</t>
  </si>
  <si>
    <t>Vytýčení podzemních sítí od jednotlivých správců sítí</t>
  </si>
  <si>
    <t>-772928233</t>
  </si>
  <si>
    <t>01324400R</t>
  </si>
  <si>
    <t>Dokumentace IV. stupně (dílenská dokumentace)</t>
  </si>
  <si>
    <t>1773014265</t>
  </si>
  <si>
    <t>013254000</t>
  </si>
  <si>
    <t>Dokumentace skutečného provedení stavby</t>
  </si>
  <si>
    <t>-124211408</t>
  </si>
  <si>
    <t>https://podminky.urs.cz/item/CS_URS_2022_02/013254000</t>
  </si>
  <si>
    <t>VRN3</t>
  </si>
  <si>
    <t>Zařízení staveniště</t>
  </si>
  <si>
    <t>032103000</t>
  </si>
  <si>
    <t>Náklady na stavební buňky</t>
  </si>
  <si>
    <t>-1952444442</t>
  </si>
  <si>
    <t>https://podminky.urs.cz/item/CS_URS_2022_02/032103000</t>
  </si>
  <si>
    <t>032503000</t>
  </si>
  <si>
    <t>Skládky na staveništi</t>
  </si>
  <si>
    <t>-93093508</t>
  </si>
  <si>
    <t>https://podminky.urs.cz/item/CS_URS_2022_02/032503000</t>
  </si>
  <si>
    <t>032903000</t>
  </si>
  <si>
    <t>Náklady na provoz a údržbu vybavení staveniště</t>
  </si>
  <si>
    <t>-1448251663</t>
  </si>
  <si>
    <t>https://podminky.urs.cz/item/CS_URS_2022_02/032903000</t>
  </si>
  <si>
    <t>033203000</t>
  </si>
  <si>
    <t>Energie pro zařízení staveniště</t>
  </si>
  <si>
    <t>1885532098</t>
  </si>
  <si>
    <t>https://podminky.urs.cz/item/CS_URS_2022_02/033203000</t>
  </si>
  <si>
    <t>034303000</t>
  </si>
  <si>
    <t>Dopravní značení na staveništi</t>
  </si>
  <si>
    <t>-2011080516</t>
  </si>
  <si>
    <t>https://podminky.urs.cz/item/CS_URS_2022_02/034303000</t>
  </si>
  <si>
    <t>039103000</t>
  </si>
  <si>
    <t>Rozebrání, bourání a odvoz zařízení staveniště</t>
  </si>
  <si>
    <t>347988576</t>
  </si>
  <si>
    <t>https://podminky.urs.cz/item/CS_URS_2022_02/039103000</t>
  </si>
  <si>
    <t>039203000</t>
  </si>
  <si>
    <t>Úprava terénu po zrušení zařízení staveniště</t>
  </si>
  <si>
    <t>-729609469</t>
  </si>
  <si>
    <t>https://podminky.urs.cz/item/CS_URS_2022_02/039203000</t>
  </si>
  <si>
    <t>VRN4</t>
  </si>
  <si>
    <t>Inženýrská činnost</t>
  </si>
  <si>
    <t>040001000</t>
  </si>
  <si>
    <t>1786036909</t>
  </si>
  <si>
    <t>https://podminky.urs.cz/item/CS_URS_2022_02/040001000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</si>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</sst>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622131151" TargetMode="External" /><Relationship Id="rId2" Type="http://schemas.openxmlformats.org/officeDocument/2006/relationships/hyperlink" Target="https://podminky.urs.cz/item/CS_URS_2022_02/622131152" TargetMode="External" /><Relationship Id="rId3" Type="http://schemas.openxmlformats.org/officeDocument/2006/relationships/hyperlink" Target="https://podminky.urs.cz/item/CS_URS_2022_02/622325401" TargetMode="External" /><Relationship Id="rId4" Type="http://schemas.openxmlformats.org/officeDocument/2006/relationships/hyperlink" Target="https://podminky.urs.cz/item/CS_URS_2022_02/619996145" TargetMode="External" /><Relationship Id="rId5" Type="http://schemas.openxmlformats.org/officeDocument/2006/relationships/hyperlink" Target="https://podminky.urs.cz/item/CS_URS_2022_02/941111122" TargetMode="External" /><Relationship Id="rId6" Type="http://schemas.openxmlformats.org/officeDocument/2006/relationships/hyperlink" Target="https://podminky.urs.cz/item/CS_URS_2022_02/941111222" TargetMode="External" /><Relationship Id="rId7" Type="http://schemas.openxmlformats.org/officeDocument/2006/relationships/hyperlink" Target="https://podminky.urs.cz/item/CS_URS_2022_02/941111822" TargetMode="External" /><Relationship Id="rId8" Type="http://schemas.openxmlformats.org/officeDocument/2006/relationships/hyperlink" Target="https://podminky.urs.cz/item/CS_URS_2022_02/944511111" TargetMode="External" /><Relationship Id="rId9" Type="http://schemas.openxmlformats.org/officeDocument/2006/relationships/hyperlink" Target="https://podminky.urs.cz/item/CS_URS_2022_02/944511211" TargetMode="External" /><Relationship Id="rId10" Type="http://schemas.openxmlformats.org/officeDocument/2006/relationships/hyperlink" Target="https://podminky.urs.cz/item/CS_URS_2022_02/944511811" TargetMode="External" /><Relationship Id="rId11" Type="http://schemas.openxmlformats.org/officeDocument/2006/relationships/hyperlink" Target="https://podminky.urs.cz/item/CS_URS_2022_02/962042320" TargetMode="External" /><Relationship Id="rId12" Type="http://schemas.openxmlformats.org/officeDocument/2006/relationships/hyperlink" Target="https://podminky.urs.cz/item/CS_URS_2022_02/978019391" TargetMode="External" /><Relationship Id="rId13" Type="http://schemas.openxmlformats.org/officeDocument/2006/relationships/hyperlink" Target="https://podminky.urs.cz/item/CS_URS_2022_02/985142113" TargetMode="External" /><Relationship Id="rId14" Type="http://schemas.openxmlformats.org/officeDocument/2006/relationships/hyperlink" Target="https://podminky.urs.cz/item/CS_URS_2022_02/985131111" TargetMode="External" /><Relationship Id="rId15" Type="http://schemas.openxmlformats.org/officeDocument/2006/relationships/hyperlink" Target="https://podminky.urs.cz/item/CS_URS_2022_02/985131311" TargetMode="External" /><Relationship Id="rId16" Type="http://schemas.openxmlformats.org/officeDocument/2006/relationships/hyperlink" Target="https://podminky.urs.cz/item/CS_URS_2022_02/985131411" TargetMode="External" /><Relationship Id="rId17" Type="http://schemas.openxmlformats.org/officeDocument/2006/relationships/hyperlink" Target="https://podminky.urs.cz/item/CS_URS_2022_02/985231113" TargetMode="External" /><Relationship Id="rId18" Type="http://schemas.openxmlformats.org/officeDocument/2006/relationships/hyperlink" Target="https://podminky.urs.cz/item/CS_URS_2022_02/997013158" TargetMode="External" /><Relationship Id="rId19" Type="http://schemas.openxmlformats.org/officeDocument/2006/relationships/hyperlink" Target="https://podminky.urs.cz/item/CS_URS_2022_02/997221151" TargetMode="External" /><Relationship Id="rId20" Type="http://schemas.openxmlformats.org/officeDocument/2006/relationships/hyperlink" Target="https://podminky.urs.cz/item/CS_URS_2022_02/997006002" TargetMode="External" /><Relationship Id="rId21" Type="http://schemas.openxmlformats.org/officeDocument/2006/relationships/hyperlink" Target="https://podminky.urs.cz/item/CS_URS_2022_02/997006512" TargetMode="External" /><Relationship Id="rId22" Type="http://schemas.openxmlformats.org/officeDocument/2006/relationships/hyperlink" Target="https://podminky.urs.cz/item/CS_URS_2022_02/997006519" TargetMode="External" /><Relationship Id="rId23" Type="http://schemas.openxmlformats.org/officeDocument/2006/relationships/hyperlink" Target="https://podminky.urs.cz/item/CS_URS_2022_02/997013631" TargetMode="External" /><Relationship Id="rId24" Type="http://schemas.openxmlformats.org/officeDocument/2006/relationships/hyperlink" Target="https://podminky.urs.cz/item/CS_URS_2022_02/998017004" TargetMode="External" /><Relationship Id="rId25" Type="http://schemas.openxmlformats.org/officeDocument/2006/relationships/hyperlink" Target="https://podminky.urs.cz/item/CS_URS_2022_02/711192202" TargetMode="External" /><Relationship Id="rId26" Type="http://schemas.openxmlformats.org/officeDocument/2006/relationships/hyperlink" Target="https://podminky.urs.cz/item/CS_URS_2022_02/998711103" TargetMode="External" /><Relationship Id="rId27" Type="http://schemas.openxmlformats.org/officeDocument/2006/relationships/hyperlink" Target="https://podminky.urs.cz/item/CS_URS_2022_02/764131403" TargetMode="External" /><Relationship Id="rId28" Type="http://schemas.openxmlformats.org/officeDocument/2006/relationships/hyperlink" Target="https://podminky.urs.cz/item/CS_URS_2022_02/998764204" TargetMode="External" /><Relationship Id="rId29" Type="http://schemas.openxmlformats.org/officeDocument/2006/relationships/hyperlink" Target="https://podminky.urs.cz/item/CS_URS_2022_02/998766204" TargetMode="External" /><Relationship Id="rId30" Type="http://schemas.openxmlformats.org/officeDocument/2006/relationships/hyperlink" Target="https://podminky.urs.cz/item/CS_URS_2022_02/998767204" TargetMode="External" /><Relationship Id="rId31" Type="http://schemas.openxmlformats.org/officeDocument/2006/relationships/hyperlink" Target="https://podminky.urs.cz/item/CS_URS_2022_02/998782203" TargetMode="External" /><Relationship Id="rId32" Type="http://schemas.openxmlformats.org/officeDocument/2006/relationships/hyperlink" Target="https://podminky.urs.cz/item/CS_URS_2022_02/783801241" TargetMode="External" /><Relationship Id="rId33" Type="http://schemas.openxmlformats.org/officeDocument/2006/relationships/hyperlink" Target="https://podminky.urs.cz/item/CS_URS_2022_02/783823163" TargetMode="External" /><Relationship Id="rId34" Type="http://schemas.openxmlformats.org/officeDocument/2006/relationships/hyperlink" Target="https://podminky.urs.cz/item/CS_URS_2022_02/783806811" TargetMode="External" /><Relationship Id="rId35" Type="http://schemas.openxmlformats.org/officeDocument/2006/relationships/hyperlink" Target="https://podminky.urs.cz/item/CS_URS_2022_02/783806815" TargetMode="External" /><Relationship Id="rId36" Type="http://schemas.openxmlformats.org/officeDocument/2006/relationships/hyperlink" Target="https://podminky.urs.cz/item/CS_URS_2022_02/783801403" TargetMode="External" /><Relationship Id="rId37" Type="http://schemas.openxmlformats.org/officeDocument/2006/relationships/hyperlink" Target="https://podminky.urs.cz/item/CS_URS_2022_02/783823163" TargetMode="External" /><Relationship Id="rId38" Type="http://schemas.openxmlformats.org/officeDocument/2006/relationships/hyperlink" Target="https://podminky.urs.cz/item/CS_URS_2022_02/783827443" TargetMode="External" /><Relationship Id="rId3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211101" TargetMode="External" /><Relationship Id="rId2" Type="http://schemas.openxmlformats.org/officeDocument/2006/relationships/hyperlink" Target="https://podminky.urs.cz/item/CS_URS_2022_02/113106121" TargetMode="External" /><Relationship Id="rId3" Type="http://schemas.openxmlformats.org/officeDocument/2006/relationships/hyperlink" Target="https://podminky.urs.cz/item/CS_URS_2022_02/113107122" TargetMode="External" /><Relationship Id="rId4" Type="http://schemas.openxmlformats.org/officeDocument/2006/relationships/hyperlink" Target="https://podminky.urs.cz/item/CS_URS_2022_02/121112003" TargetMode="External" /><Relationship Id="rId5" Type="http://schemas.openxmlformats.org/officeDocument/2006/relationships/hyperlink" Target="https://podminky.urs.cz/item/CS_URS_2022_02/132212131" TargetMode="External" /><Relationship Id="rId6" Type="http://schemas.openxmlformats.org/officeDocument/2006/relationships/hyperlink" Target="https://podminky.urs.cz/item/CS_URS_2022_02/122211101" TargetMode="External" /><Relationship Id="rId7" Type="http://schemas.openxmlformats.org/officeDocument/2006/relationships/hyperlink" Target="https://podminky.urs.cz/item/CS_URS_2022_02/162211311" TargetMode="External" /><Relationship Id="rId8" Type="http://schemas.openxmlformats.org/officeDocument/2006/relationships/hyperlink" Target="https://podminky.urs.cz/item/CS_URS_2022_02/162211319" TargetMode="External" /><Relationship Id="rId9" Type="http://schemas.openxmlformats.org/officeDocument/2006/relationships/hyperlink" Target="https://podminky.urs.cz/item/CS_URS_2022_02/167111101" TargetMode="External" /><Relationship Id="rId10" Type="http://schemas.openxmlformats.org/officeDocument/2006/relationships/hyperlink" Target="https://podminky.urs.cz/item/CS_URS_2022_02/162751117" TargetMode="External" /><Relationship Id="rId11" Type="http://schemas.openxmlformats.org/officeDocument/2006/relationships/hyperlink" Target="https://podminky.urs.cz/item/CS_URS_2022_02/162751119" TargetMode="External" /><Relationship Id="rId12" Type="http://schemas.openxmlformats.org/officeDocument/2006/relationships/hyperlink" Target="https://podminky.urs.cz/item/CS_URS_2022_02/171251201" TargetMode="External" /><Relationship Id="rId13" Type="http://schemas.openxmlformats.org/officeDocument/2006/relationships/hyperlink" Target="https://podminky.urs.cz/item/CS_URS_2022_02/171201221" TargetMode="External" /><Relationship Id="rId14" Type="http://schemas.openxmlformats.org/officeDocument/2006/relationships/hyperlink" Target="https://podminky.urs.cz/item/CS_URS_2022_02/181912112" TargetMode="External" /><Relationship Id="rId15" Type="http://schemas.openxmlformats.org/officeDocument/2006/relationships/hyperlink" Target="https://podminky.urs.cz/item/CS_URS_2022_02/181311103" TargetMode="External" /><Relationship Id="rId16" Type="http://schemas.openxmlformats.org/officeDocument/2006/relationships/hyperlink" Target="https://podminky.urs.cz/item/CS_URS_2022_02/181411131" TargetMode="External" /><Relationship Id="rId17" Type="http://schemas.openxmlformats.org/officeDocument/2006/relationships/hyperlink" Target="https://podminky.urs.cz/item/CS_URS_2022_02/181411132" TargetMode="External" /><Relationship Id="rId18" Type="http://schemas.openxmlformats.org/officeDocument/2006/relationships/hyperlink" Target="https://podminky.urs.cz/item/CS_URS_2022_02/271532213" TargetMode="External" /><Relationship Id="rId19" Type="http://schemas.openxmlformats.org/officeDocument/2006/relationships/hyperlink" Target="https://podminky.urs.cz/item/CS_URS_2022_02/279232513" TargetMode="External" /><Relationship Id="rId20" Type="http://schemas.openxmlformats.org/officeDocument/2006/relationships/hyperlink" Target="https://podminky.urs.cz/item/CS_URS_2022_02/591441111" TargetMode="External" /><Relationship Id="rId21" Type="http://schemas.openxmlformats.org/officeDocument/2006/relationships/hyperlink" Target="https://podminky.urs.cz/item/CS_URS_2022_02/594411112" TargetMode="External" /><Relationship Id="rId22" Type="http://schemas.openxmlformats.org/officeDocument/2006/relationships/hyperlink" Target="https://podminky.urs.cz/item/CS_URS_2022_02/564730101" TargetMode="External" /><Relationship Id="rId23" Type="http://schemas.openxmlformats.org/officeDocument/2006/relationships/hyperlink" Target="https://podminky.urs.cz/item/CS_URS_2022_02/632481213" TargetMode="External" /><Relationship Id="rId24" Type="http://schemas.openxmlformats.org/officeDocument/2006/relationships/hyperlink" Target="https://podminky.urs.cz/item/CS_URS_2022_02/632451107" TargetMode="External" /><Relationship Id="rId25" Type="http://schemas.openxmlformats.org/officeDocument/2006/relationships/hyperlink" Target="https://podminky.urs.cz/item/CS_URS_2022_02/919726122" TargetMode="External" /><Relationship Id="rId26" Type="http://schemas.openxmlformats.org/officeDocument/2006/relationships/hyperlink" Target="https://podminky.urs.cz/item/CS_URS_2022_02/985142113" TargetMode="External" /><Relationship Id="rId27" Type="http://schemas.openxmlformats.org/officeDocument/2006/relationships/hyperlink" Target="https://podminky.urs.cz/item/CS_URS_2022_02/985131311" TargetMode="External" /><Relationship Id="rId28" Type="http://schemas.openxmlformats.org/officeDocument/2006/relationships/hyperlink" Target="https://podminky.urs.cz/item/CS_URS_2022_02/985211113" TargetMode="External" /><Relationship Id="rId29" Type="http://schemas.openxmlformats.org/officeDocument/2006/relationships/hyperlink" Target="https://podminky.urs.cz/item/CS_URS_2022_02/985142213" TargetMode="External" /><Relationship Id="rId30" Type="http://schemas.openxmlformats.org/officeDocument/2006/relationships/hyperlink" Target="https://podminky.urs.cz/item/CS_URS_2022_02/997013158" TargetMode="External" /><Relationship Id="rId31" Type="http://schemas.openxmlformats.org/officeDocument/2006/relationships/hyperlink" Target="https://podminky.urs.cz/item/CS_URS_2022_02/997221151" TargetMode="External" /><Relationship Id="rId32" Type="http://schemas.openxmlformats.org/officeDocument/2006/relationships/hyperlink" Target="https://podminky.urs.cz/item/CS_URS_2022_02/997006002" TargetMode="External" /><Relationship Id="rId33" Type="http://schemas.openxmlformats.org/officeDocument/2006/relationships/hyperlink" Target="https://podminky.urs.cz/item/CS_URS_2022_02/997006512" TargetMode="External" /><Relationship Id="rId34" Type="http://schemas.openxmlformats.org/officeDocument/2006/relationships/hyperlink" Target="https://podminky.urs.cz/item/CS_URS_2022_02/997006519" TargetMode="External" /><Relationship Id="rId35" Type="http://schemas.openxmlformats.org/officeDocument/2006/relationships/hyperlink" Target="https://podminky.urs.cz/item/CS_URS_2022_02/997013631" TargetMode="External" /><Relationship Id="rId36" Type="http://schemas.openxmlformats.org/officeDocument/2006/relationships/hyperlink" Target="https://podminky.urs.cz/item/CS_URS_2022_02/998017004" TargetMode="External" /><Relationship Id="rId37" Type="http://schemas.openxmlformats.org/officeDocument/2006/relationships/hyperlink" Target="https://podminky.urs.cz/item/CS_URS_2022_02/711131821" TargetMode="External" /><Relationship Id="rId38" Type="http://schemas.openxmlformats.org/officeDocument/2006/relationships/hyperlink" Target="https://podminky.urs.cz/item/CS_URS_2022_02/711191201" TargetMode="External" /><Relationship Id="rId39" Type="http://schemas.openxmlformats.org/officeDocument/2006/relationships/hyperlink" Target="https://podminky.urs.cz/item/CS_URS_2022_02/721173404" TargetMode="External" /><Relationship Id="rId40" Type="http://schemas.openxmlformats.org/officeDocument/2006/relationships/hyperlink" Target="https://podminky.urs.cz/item/CS_URS_2022_02/998721103" TargetMode="External" /><Relationship Id="rId4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468091322" TargetMode="External" /><Relationship Id="rId2" Type="http://schemas.openxmlformats.org/officeDocument/2006/relationships/hyperlink" Target="https://podminky.urs.cz/item/CS_URS_2022_02/468101424" TargetMode="External" /><Relationship Id="rId3" Type="http://schemas.openxmlformats.org/officeDocument/2006/relationships/hyperlink" Target="https://podminky.urs.cz/item/CS_URS_2022_02/460941224" TargetMode="External" /><Relationship Id="rId4" Type="http://schemas.openxmlformats.org/officeDocument/2006/relationships/hyperlink" Target="https://podminky.urs.cz/item/CS_URS_2022_02/468081316" TargetMode="External" /><Relationship Id="rId5" Type="http://schemas.openxmlformats.org/officeDocument/2006/relationships/hyperlink" Target="https://podminky.urs.cz/item/CS_URS_2022_02/580105062" TargetMode="External" /><Relationship Id="rId6" Type="http://schemas.openxmlformats.org/officeDocument/2006/relationships/hyperlink" Target="https://podminky.urs.cz/item/CS_URS_2022_02/741810003" TargetMode="External" /><Relationship Id="rId7" Type="http://schemas.openxmlformats.org/officeDocument/2006/relationships/hyperlink" Target="https://podminky.urs.cz/item/CS_URS_2022_02/460161173" TargetMode="External" /><Relationship Id="rId8" Type="http://schemas.openxmlformats.org/officeDocument/2006/relationships/hyperlink" Target="https://podminky.urs.cz/item/CS_URS_2022_02/460431183" TargetMode="External" /><Relationship Id="rId9" Type="http://schemas.openxmlformats.org/officeDocument/2006/relationships/hyperlink" Target="https://podminky.urs.cz/item/CS_URS_2022_02/460581121" TargetMode="External" /><Relationship Id="rId10" Type="http://schemas.openxmlformats.org/officeDocument/2006/relationships/hyperlink" Target="https://podminky.urs.cz/item/CS_URS_2022_02/468021112" TargetMode="External" /><Relationship Id="rId11" Type="http://schemas.openxmlformats.org/officeDocument/2006/relationships/hyperlink" Target="https://podminky.urs.cz/item/CS_URS_2022_02/469972111" TargetMode="External" /><Relationship Id="rId12" Type="http://schemas.openxmlformats.org/officeDocument/2006/relationships/hyperlink" Target="https://podminky.urs.cz/item/CS_URS_2022_02/469972121" TargetMode="External" /><Relationship Id="rId13" Type="http://schemas.openxmlformats.org/officeDocument/2006/relationships/hyperlink" Target="https://podminky.urs.cz/item/CS_URS_2022_02/460361111" TargetMode="External" /><Relationship Id="rId14" Type="http://schemas.openxmlformats.org/officeDocument/2006/relationships/hyperlink" Target="https://podminky.urs.cz/item/CS_URS_2022_02/460911111" TargetMode="External" /><Relationship Id="rId15" Type="http://schemas.openxmlformats.org/officeDocument/2006/relationships/hyperlink" Target="https://podminky.urs.cz/item/CS_URS_2022_02/460881511" TargetMode="External" /><Relationship Id="rId16" Type="http://schemas.openxmlformats.org/officeDocument/2006/relationships/hyperlink" Target="https://podminky.urs.cz/item/CS_URS_2022_02/998017004" TargetMode="External" /><Relationship Id="rId17" Type="http://schemas.openxmlformats.org/officeDocument/2006/relationships/hyperlink" Target="https://podminky.urs.cz/item/CS_URS_2022_02/741322012" TargetMode="External" /><Relationship Id="rId18" Type="http://schemas.openxmlformats.org/officeDocument/2006/relationships/hyperlink" Target="https://podminky.urs.cz/item/CS_URS_2022_02/741310221" TargetMode="External" /><Relationship Id="rId19" Type="http://schemas.openxmlformats.org/officeDocument/2006/relationships/hyperlink" Target="https://podminky.urs.cz/item/CS_URS_2022_02/741310212" TargetMode="External" /><Relationship Id="rId20" Type="http://schemas.openxmlformats.org/officeDocument/2006/relationships/hyperlink" Target="https://podminky.urs.cz/item/CS_URS_2022_02/741310031" TargetMode="External" /><Relationship Id="rId21" Type="http://schemas.openxmlformats.org/officeDocument/2006/relationships/hyperlink" Target="https://podminky.urs.cz/item/CS_URS_2022_02/742110002" TargetMode="External" /><Relationship Id="rId22" Type="http://schemas.openxmlformats.org/officeDocument/2006/relationships/hyperlink" Target="https://podminky.urs.cz/item/CS_URS_2022_02/741110001" TargetMode="External" /><Relationship Id="rId23" Type="http://schemas.openxmlformats.org/officeDocument/2006/relationships/hyperlink" Target="https://podminky.urs.cz/item/CS_URS_2022_02/741112001" TargetMode="External" /><Relationship Id="rId24" Type="http://schemas.openxmlformats.org/officeDocument/2006/relationships/hyperlink" Target="https://podminky.urs.cz/item/CS_URS_2022_02/741112301" TargetMode="External" /><Relationship Id="rId25" Type="http://schemas.openxmlformats.org/officeDocument/2006/relationships/hyperlink" Target="https://podminky.urs.cz/item/CS_URS_2022_02/741112104" TargetMode="External" /><Relationship Id="rId26" Type="http://schemas.openxmlformats.org/officeDocument/2006/relationships/hyperlink" Target="https://podminky.urs.cz/item/CS_URS_2022_02/741231012" TargetMode="External" /><Relationship Id="rId27" Type="http://schemas.openxmlformats.org/officeDocument/2006/relationships/hyperlink" Target="https://podminky.urs.cz/item/CS_URS_2022_02/741120005" TargetMode="External" /><Relationship Id="rId28" Type="http://schemas.openxmlformats.org/officeDocument/2006/relationships/hyperlink" Target="https://podminky.urs.cz/item/CS_URS_2022_02/741122005" TargetMode="External" /><Relationship Id="rId29" Type="http://schemas.openxmlformats.org/officeDocument/2006/relationships/hyperlink" Target="https://podminky.urs.cz/item/CS_URS_2022_02/741122031" TargetMode="External" /><Relationship Id="rId30" Type="http://schemas.openxmlformats.org/officeDocument/2006/relationships/hyperlink" Target="https://podminky.urs.cz/item/CS_URS_2022_02/741122131" TargetMode="External" /><Relationship Id="rId31" Type="http://schemas.openxmlformats.org/officeDocument/2006/relationships/hyperlink" Target="https://podminky.urs.cz/item/CS_URS_2022_02/210220021" TargetMode="External" /><Relationship Id="rId32" Type="http://schemas.openxmlformats.org/officeDocument/2006/relationships/hyperlink" Target="https://podminky.urs.cz/item/CS_URS_2022_02/741440031" TargetMode="External" /><Relationship Id="rId33" Type="http://schemas.openxmlformats.org/officeDocument/2006/relationships/hyperlink" Target="https://podminky.urs.cz/item/CS_URS_2022_02/741420022" TargetMode="External" /><Relationship Id="rId34" Type="http://schemas.openxmlformats.org/officeDocument/2006/relationships/hyperlink" Target="https://podminky.urs.cz/item/CS_URS_2022_02/741420021" TargetMode="External" /><Relationship Id="rId35" Type="http://schemas.openxmlformats.org/officeDocument/2006/relationships/hyperlink" Target="https://podminky.urs.cz/item/CS_URS_2022_02/741420083" TargetMode="External" /><Relationship Id="rId36" Type="http://schemas.openxmlformats.org/officeDocument/2006/relationships/hyperlink" Target="https://podminky.urs.cz/item/CS_URS_2022_02/210220101" TargetMode="External" /><Relationship Id="rId37" Type="http://schemas.openxmlformats.org/officeDocument/2006/relationships/hyperlink" Target="https://podminky.urs.cz/item/CS_URS_2022_02/210220321" TargetMode="External" /><Relationship Id="rId38" Type="http://schemas.openxmlformats.org/officeDocument/2006/relationships/hyperlink" Target="https://podminky.urs.cz/item/CS_URS_2022_02/998741204" TargetMode="External" /><Relationship Id="rId39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011314000" TargetMode="External" /><Relationship Id="rId2" Type="http://schemas.openxmlformats.org/officeDocument/2006/relationships/hyperlink" Target="https://podminky.urs.cz/item/CS_URS_2022_02/011324000" TargetMode="External" /><Relationship Id="rId3" Type="http://schemas.openxmlformats.org/officeDocument/2006/relationships/hyperlink" Target="https://podminky.urs.cz/item/CS_URS_2022_02/013254000" TargetMode="External" /><Relationship Id="rId4" Type="http://schemas.openxmlformats.org/officeDocument/2006/relationships/hyperlink" Target="https://podminky.urs.cz/item/CS_URS_2022_02/032103000" TargetMode="External" /><Relationship Id="rId5" Type="http://schemas.openxmlformats.org/officeDocument/2006/relationships/hyperlink" Target="https://podminky.urs.cz/item/CS_URS_2022_02/032503000" TargetMode="External" /><Relationship Id="rId6" Type="http://schemas.openxmlformats.org/officeDocument/2006/relationships/hyperlink" Target="https://podminky.urs.cz/item/CS_URS_2022_02/032903000" TargetMode="External" /><Relationship Id="rId7" Type="http://schemas.openxmlformats.org/officeDocument/2006/relationships/hyperlink" Target="https://podminky.urs.cz/item/CS_URS_2022_02/033203000" TargetMode="External" /><Relationship Id="rId8" Type="http://schemas.openxmlformats.org/officeDocument/2006/relationships/hyperlink" Target="https://podminky.urs.cz/item/CS_URS_2022_02/034303000" TargetMode="External" /><Relationship Id="rId9" Type="http://schemas.openxmlformats.org/officeDocument/2006/relationships/hyperlink" Target="https://podminky.urs.cz/item/CS_URS_2022_02/039103000" TargetMode="External" /><Relationship Id="rId10" Type="http://schemas.openxmlformats.org/officeDocument/2006/relationships/hyperlink" Target="https://podminky.urs.cz/item/CS_URS_2022_02/039203000" TargetMode="External" /><Relationship Id="rId11" Type="http://schemas.openxmlformats.org/officeDocument/2006/relationships/hyperlink" Target="https://podminky.urs.cz/item/CS_URS_2022_02/040001000" TargetMode="External" /><Relationship Id="rId12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34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36</v>
      </c>
      <c r="AO17" s="24"/>
      <c r="AP17" s="24"/>
      <c r="AQ17" s="24"/>
      <c r="AR17" s="22"/>
      <c r="BE17" s="33"/>
      <c r="BS17" s="19" t="s">
        <v>37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40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41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42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43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44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45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46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47</v>
      </c>
      <c r="E29" s="49"/>
      <c r="F29" s="34" t="s">
        <v>48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49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50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51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52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53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54</v>
      </c>
      <c r="U35" s="56"/>
      <c r="V35" s="56"/>
      <c r="W35" s="56"/>
      <c r="X35" s="58" t="s">
        <v>55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56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JS22-208_I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OSTROV – KAPLE SV. ANNY STAVEBNÍ ÚPRAVY - I. etapa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p.č. st. 51 a p.č. 77/1, k.ú. Ostrov nad Ohří [71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22. 11. 2022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Ostrov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ATELIER SOUKUP OPL ŠVEHLA s.r.o.</v>
      </c>
      <c r="AN49" s="66"/>
      <c r="AO49" s="66"/>
      <c r="AP49" s="66"/>
      <c r="AQ49" s="42"/>
      <c r="AR49" s="46"/>
      <c r="AS49" s="76" t="s">
        <v>57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38</v>
      </c>
      <c r="AJ50" s="42"/>
      <c r="AK50" s="42"/>
      <c r="AL50" s="42"/>
      <c r="AM50" s="75" t="str">
        <f>IF(E20="","",E20)</f>
        <v>Ing. Jaroslav Stolička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58</v>
      </c>
      <c r="D52" s="89"/>
      <c r="E52" s="89"/>
      <c r="F52" s="89"/>
      <c r="G52" s="89"/>
      <c r="H52" s="90"/>
      <c r="I52" s="91" t="s">
        <v>59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60</v>
      </c>
      <c r="AH52" s="89"/>
      <c r="AI52" s="89"/>
      <c r="AJ52" s="89"/>
      <c r="AK52" s="89"/>
      <c r="AL52" s="89"/>
      <c r="AM52" s="89"/>
      <c r="AN52" s="91" t="s">
        <v>61</v>
      </c>
      <c r="AO52" s="89"/>
      <c r="AP52" s="89"/>
      <c r="AQ52" s="93" t="s">
        <v>62</v>
      </c>
      <c r="AR52" s="46"/>
      <c r="AS52" s="94" t="s">
        <v>63</v>
      </c>
      <c r="AT52" s="95" t="s">
        <v>64</v>
      </c>
      <c r="AU52" s="95" t="s">
        <v>65</v>
      </c>
      <c r="AV52" s="95" t="s">
        <v>66</v>
      </c>
      <c r="AW52" s="95" t="s">
        <v>67</v>
      </c>
      <c r="AX52" s="95" t="s">
        <v>68</v>
      </c>
      <c r="AY52" s="95" t="s">
        <v>69</v>
      </c>
      <c r="AZ52" s="95" t="s">
        <v>70</v>
      </c>
      <c r="BA52" s="95" t="s">
        <v>71</v>
      </c>
      <c r="BB52" s="95" t="s">
        <v>72</v>
      </c>
      <c r="BC52" s="95" t="s">
        <v>73</v>
      </c>
      <c r="BD52" s="96" t="s">
        <v>74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75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ROUND(SUM(AG55:AG58),2)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ROUND(SUM(AS55:AS58),2)</f>
        <v>0</v>
      </c>
      <c r="AT54" s="108">
        <f>ROUND(SUM(AV54:AW54),2)</f>
        <v>0</v>
      </c>
      <c r="AU54" s="109">
        <f>ROUND(SUM(AU55:AU58),5)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ROUND(SUM(AZ55:AZ58),2)</f>
        <v>0</v>
      </c>
      <c r="BA54" s="108">
        <f>ROUND(SUM(BA55:BA58),2)</f>
        <v>0</v>
      </c>
      <c r="BB54" s="108">
        <f>ROUND(SUM(BB55:BB58),2)</f>
        <v>0</v>
      </c>
      <c r="BC54" s="108">
        <f>ROUND(SUM(BC55:BC58),2)</f>
        <v>0</v>
      </c>
      <c r="BD54" s="110">
        <f>ROUND(SUM(BD55:BD58),2)</f>
        <v>0</v>
      </c>
      <c r="BE54" s="6"/>
      <c r="BS54" s="111" t="s">
        <v>76</v>
      </c>
      <c r="BT54" s="111" t="s">
        <v>77</v>
      </c>
      <c r="BU54" s="112" t="s">
        <v>78</v>
      </c>
      <c r="BV54" s="111" t="s">
        <v>79</v>
      </c>
      <c r="BW54" s="111" t="s">
        <v>5</v>
      </c>
      <c r="BX54" s="111" t="s">
        <v>80</v>
      </c>
      <c r="CL54" s="111" t="s">
        <v>19</v>
      </c>
    </row>
    <row r="55" s="7" customFormat="1" ht="16.5" customHeight="1">
      <c r="A55" s="113" t="s">
        <v>81</v>
      </c>
      <c r="B55" s="114"/>
      <c r="C55" s="115"/>
      <c r="D55" s="116" t="s">
        <v>82</v>
      </c>
      <c r="E55" s="116"/>
      <c r="F55" s="116"/>
      <c r="G55" s="116"/>
      <c r="H55" s="116"/>
      <c r="I55" s="117"/>
      <c r="J55" s="116" t="s">
        <v>83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Fasáda'!J30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84</v>
      </c>
      <c r="AR55" s="120"/>
      <c r="AS55" s="121">
        <v>0</v>
      </c>
      <c r="AT55" s="122">
        <f>ROUND(SUM(AV55:AW55),2)</f>
        <v>0</v>
      </c>
      <c r="AU55" s="123">
        <f>'01 - Fasáda'!P96</f>
        <v>0</v>
      </c>
      <c r="AV55" s="122">
        <f>'01 - Fasáda'!J33</f>
        <v>0</v>
      </c>
      <c r="AW55" s="122">
        <f>'01 - Fasáda'!J34</f>
        <v>0</v>
      </c>
      <c r="AX55" s="122">
        <f>'01 - Fasáda'!J35</f>
        <v>0</v>
      </c>
      <c r="AY55" s="122">
        <f>'01 - Fasáda'!J36</f>
        <v>0</v>
      </c>
      <c r="AZ55" s="122">
        <f>'01 - Fasáda'!F33</f>
        <v>0</v>
      </c>
      <c r="BA55" s="122">
        <f>'01 - Fasáda'!F34</f>
        <v>0</v>
      </c>
      <c r="BB55" s="122">
        <f>'01 - Fasáda'!F35</f>
        <v>0</v>
      </c>
      <c r="BC55" s="122">
        <f>'01 - Fasáda'!F36</f>
        <v>0</v>
      </c>
      <c r="BD55" s="124">
        <f>'01 - Fasáda'!F37</f>
        <v>0</v>
      </c>
      <c r="BE55" s="7"/>
      <c r="BT55" s="125" t="s">
        <v>85</v>
      </c>
      <c r="BV55" s="125" t="s">
        <v>79</v>
      </c>
      <c r="BW55" s="125" t="s">
        <v>86</v>
      </c>
      <c r="BX55" s="125" t="s">
        <v>5</v>
      </c>
      <c r="CL55" s="125" t="s">
        <v>19</v>
      </c>
      <c r="CM55" s="125" t="s">
        <v>87</v>
      </c>
    </row>
    <row r="56" s="7" customFormat="1" ht="16.5" customHeight="1">
      <c r="A56" s="113" t="s">
        <v>81</v>
      </c>
      <c r="B56" s="114"/>
      <c r="C56" s="115"/>
      <c r="D56" s="116" t="s">
        <v>88</v>
      </c>
      <c r="E56" s="116"/>
      <c r="F56" s="116"/>
      <c r="G56" s="116"/>
      <c r="H56" s="116"/>
      <c r="I56" s="117"/>
      <c r="J56" s="116" t="s">
        <v>89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Venkovní úpravy'!J30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84</v>
      </c>
      <c r="AR56" s="120"/>
      <c r="AS56" s="121">
        <v>0</v>
      </c>
      <c r="AT56" s="122">
        <f>ROUND(SUM(AV56:AW56),2)</f>
        <v>0</v>
      </c>
      <c r="AU56" s="123">
        <f>'02 - Venkovní úpravy'!P95</f>
        <v>0</v>
      </c>
      <c r="AV56" s="122">
        <f>'02 - Venkovní úpravy'!J33</f>
        <v>0</v>
      </c>
      <c r="AW56" s="122">
        <f>'02 - Venkovní úpravy'!J34</f>
        <v>0</v>
      </c>
      <c r="AX56" s="122">
        <f>'02 - Venkovní úpravy'!J35</f>
        <v>0</v>
      </c>
      <c r="AY56" s="122">
        <f>'02 - Venkovní úpravy'!J36</f>
        <v>0</v>
      </c>
      <c r="AZ56" s="122">
        <f>'02 - Venkovní úpravy'!F33</f>
        <v>0</v>
      </c>
      <c r="BA56" s="122">
        <f>'02 - Venkovní úpravy'!F34</f>
        <v>0</v>
      </c>
      <c r="BB56" s="122">
        <f>'02 - Venkovní úpravy'!F35</f>
        <v>0</v>
      </c>
      <c r="BC56" s="122">
        <f>'02 - Venkovní úpravy'!F36</f>
        <v>0</v>
      </c>
      <c r="BD56" s="124">
        <f>'02 - Venkovní úpravy'!F37</f>
        <v>0</v>
      </c>
      <c r="BE56" s="7"/>
      <c r="BT56" s="125" t="s">
        <v>85</v>
      </c>
      <c r="BV56" s="125" t="s">
        <v>79</v>
      </c>
      <c r="BW56" s="125" t="s">
        <v>90</v>
      </c>
      <c r="BX56" s="125" t="s">
        <v>5</v>
      </c>
      <c r="CL56" s="125" t="s">
        <v>19</v>
      </c>
      <c r="CM56" s="125" t="s">
        <v>87</v>
      </c>
    </row>
    <row r="57" s="7" customFormat="1" ht="16.5" customHeight="1">
      <c r="A57" s="113" t="s">
        <v>81</v>
      </c>
      <c r="B57" s="114"/>
      <c r="C57" s="115"/>
      <c r="D57" s="116" t="s">
        <v>91</v>
      </c>
      <c r="E57" s="116"/>
      <c r="F57" s="116"/>
      <c r="G57" s="116"/>
      <c r="H57" s="116"/>
      <c r="I57" s="117"/>
      <c r="J57" s="116" t="s">
        <v>92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'03 - Elektroinstalace a h...'!J30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84</v>
      </c>
      <c r="AR57" s="120"/>
      <c r="AS57" s="121">
        <v>0</v>
      </c>
      <c r="AT57" s="122">
        <f>ROUND(SUM(AV57:AW57),2)</f>
        <v>0</v>
      </c>
      <c r="AU57" s="123">
        <f>'03 - Elektroinstalace a h...'!P84</f>
        <v>0</v>
      </c>
      <c r="AV57" s="122">
        <f>'03 - Elektroinstalace a h...'!J33</f>
        <v>0</v>
      </c>
      <c r="AW57" s="122">
        <f>'03 - Elektroinstalace a h...'!J34</f>
        <v>0</v>
      </c>
      <c r="AX57" s="122">
        <f>'03 - Elektroinstalace a h...'!J35</f>
        <v>0</v>
      </c>
      <c r="AY57" s="122">
        <f>'03 - Elektroinstalace a h...'!J36</f>
        <v>0</v>
      </c>
      <c r="AZ57" s="122">
        <f>'03 - Elektroinstalace a h...'!F33</f>
        <v>0</v>
      </c>
      <c r="BA57" s="122">
        <f>'03 - Elektroinstalace a h...'!F34</f>
        <v>0</v>
      </c>
      <c r="BB57" s="122">
        <f>'03 - Elektroinstalace a h...'!F35</f>
        <v>0</v>
      </c>
      <c r="BC57" s="122">
        <f>'03 - Elektroinstalace a h...'!F36</f>
        <v>0</v>
      </c>
      <c r="BD57" s="124">
        <f>'03 - Elektroinstalace a h...'!F37</f>
        <v>0</v>
      </c>
      <c r="BE57" s="7"/>
      <c r="BT57" s="125" t="s">
        <v>85</v>
      </c>
      <c r="BV57" s="125" t="s">
        <v>79</v>
      </c>
      <c r="BW57" s="125" t="s">
        <v>93</v>
      </c>
      <c r="BX57" s="125" t="s">
        <v>5</v>
      </c>
      <c r="CL57" s="125" t="s">
        <v>19</v>
      </c>
      <c r="CM57" s="125" t="s">
        <v>87</v>
      </c>
    </row>
    <row r="58" s="7" customFormat="1" ht="16.5" customHeight="1">
      <c r="A58" s="113" t="s">
        <v>81</v>
      </c>
      <c r="B58" s="114"/>
      <c r="C58" s="115"/>
      <c r="D58" s="116" t="s">
        <v>94</v>
      </c>
      <c r="E58" s="116"/>
      <c r="F58" s="116"/>
      <c r="G58" s="116"/>
      <c r="H58" s="116"/>
      <c r="I58" s="117"/>
      <c r="J58" s="116" t="s">
        <v>95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'04 - Vedlejší rozpočtové 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84</v>
      </c>
      <c r="AR58" s="120"/>
      <c r="AS58" s="126">
        <v>0</v>
      </c>
      <c r="AT58" s="127">
        <f>ROUND(SUM(AV58:AW58),2)</f>
        <v>0</v>
      </c>
      <c r="AU58" s="128">
        <f>'04 - Vedlejší rozpočtové ...'!P83</f>
        <v>0</v>
      </c>
      <c r="AV58" s="127">
        <f>'04 - Vedlejší rozpočtové ...'!J33</f>
        <v>0</v>
      </c>
      <c r="AW58" s="127">
        <f>'04 - Vedlejší rozpočtové ...'!J34</f>
        <v>0</v>
      </c>
      <c r="AX58" s="127">
        <f>'04 - Vedlejší rozpočtové ...'!J35</f>
        <v>0</v>
      </c>
      <c r="AY58" s="127">
        <f>'04 - Vedlejší rozpočtové ...'!J36</f>
        <v>0</v>
      </c>
      <c r="AZ58" s="127">
        <f>'04 - Vedlejší rozpočtové ...'!F33</f>
        <v>0</v>
      </c>
      <c r="BA58" s="127">
        <f>'04 - Vedlejší rozpočtové ...'!F34</f>
        <v>0</v>
      </c>
      <c r="BB58" s="127">
        <f>'04 - Vedlejší rozpočtové ...'!F35</f>
        <v>0</v>
      </c>
      <c r="BC58" s="127">
        <f>'04 - Vedlejší rozpočtové ...'!F36</f>
        <v>0</v>
      </c>
      <c r="BD58" s="129">
        <f>'04 - Vedlejší rozpočtové ...'!F37</f>
        <v>0</v>
      </c>
      <c r="BE58" s="7"/>
      <c r="BT58" s="125" t="s">
        <v>85</v>
      </c>
      <c r="BV58" s="125" t="s">
        <v>79</v>
      </c>
      <c r="BW58" s="125" t="s">
        <v>96</v>
      </c>
      <c r="BX58" s="125" t="s">
        <v>5</v>
      </c>
      <c r="CL58" s="125" t="s">
        <v>19</v>
      </c>
      <c r="CM58" s="125" t="s">
        <v>87</v>
      </c>
    </row>
    <row r="59" s="2" customFormat="1" ht="30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  <row r="60" s="2" customFormat="1" ht="6.96" customHeight="1">
      <c r="A60" s="40"/>
      <c r="B60" s="61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</sheetData>
  <sheetProtection sheet="1" formatColumns="0" formatRows="0" objects="1" scenarios="1" spinCount="100000" saltValue="nt5QFDfjX4w+8ZxCFn8juOH8Kngolo0ttObI0DU21wu4oYWyyfOqxRO38Tj09HXjgHiydRfNIToNdf2ts20FVw==" hashValue="45s+PBPfACGDNi9XAKiUgwIHl1YvNKqmCQgbrcedCZNugO9r5sLP4U4T8h+eaC7ijsoUzb3d5WzRVJUem899+g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Fasáda'!C2" display="/"/>
    <hyperlink ref="A56" location="'02 - Venkovní úpravy'!C2" display="/"/>
    <hyperlink ref="A57" location="'03 - Elektroinstalace a h...'!C2" display="/"/>
    <hyperlink ref="A58" location="'04 - Vedlejší rozpočtové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87</v>
      </c>
    </row>
    <row r="4" s="1" customFormat="1" ht="24.96" customHeight="1">
      <c r="B4" s="22"/>
      <c r="D4" s="132" t="s">
        <v>97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OSTROV – KAPLE SV. ANNY STAVEBNÍ ÚPRAVY - I. etapa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22. 11. 2022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39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40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41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43</v>
      </c>
      <c r="E30" s="40"/>
      <c r="F30" s="40"/>
      <c r="G30" s="40"/>
      <c r="H30" s="40"/>
      <c r="I30" s="40"/>
      <c r="J30" s="146">
        <f>ROUND(J96,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45</v>
      </c>
      <c r="G32" s="40"/>
      <c r="H32" s="40"/>
      <c r="I32" s="147" t="s">
        <v>44</v>
      </c>
      <c r="J32" s="147" t="s">
        <v>46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47</v>
      </c>
      <c r="E33" s="134" t="s">
        <v>48</v>
      </c>
      <c r="F33" s="149">
        <f>ROUND((SUM(BE96:BE585)),  2)</f>
        <v>0</v>
      </c>
      <c r="G33" s="40"/>
      <c r="H33" s="40"/>
      <c r="I33" s="150">
        <v>0.20999999999999999</v>
      </c>
      <c r="J33" s="149">
        <f>ROUND(((SUM(BE96:BE585))*I33),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49</v>
      </c>
      <c r="F34" s="149">
        <f>ROUND((SUM(BF96:BF585)),  2)</f>
        <v>0</v>
      </c>
      <c r="G34" s="40"/>
      <c r="H34" s="40"/>
      <c r="I34" s="150">
        <v>0.14999999999999999</v>
      </c>
      <c r="J34" s="149">
        <f>ROUND(((SUM(BF96:BF585))*I34),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50</v>
      </c>
      <c r="F35" s="149">
        <f>ROUND((SUM(BG96:BG585)),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51</v>
      </c>
      <c r="F36" s="149">
        <f>ROUND((SUM(BH96:BH585)),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52</v>
      </c>
      <c r="F37" s="149">
        <f>ROUND((SUM(BI96:BI585)),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53</v>
      </c>
      <c r="E39" s="153"/>
      <c r="F39" s="153"/>
      <c r="G39" s="154" t="s">
        <v>54</v>
      </c>
      <c r="H39" s="155" t="s">
        <v>55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OSTROV – KAPLE SV. ANNY STAVEBNÍ ÚPRAVY - I. etapa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Fasáda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p.č. st. 51 a p.č. 77/1, k.ú. Ostrov nad Ohří [71</v>
      </c>
      <c r="G52" s="42"/>
      <c r="H52" s="42"/>
      <c r="I52" s="34" t="s">
        <v>23</v>
      </c>
      <c r="J52" s="74" t="str">
        <f>IF(J12="","",J12)</f>
        <v>22. 11. 2022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Město Ostrov</v>
      </c>
      <c r="G54" s="42"/>
      <c r="H54" s="42"/>
      <c r="I54" s="34" t="s">
        <v>33</v>
      </c>
      <c r="J54" s="38" t="str">
        <f>E21</f>
        <v>ATELIER SOUKUP OPL ŠVEHLA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Ing. Jaroslav Stolička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101</v>
      </c>
      <c r="D57" s="164"/>
      <c r="E57" s="164"/>
      <c r="F57" s="164"/>
      <c r="G57" s="164"/>
      <c r="H57" s="164"/>
      <c r="I57" s="164"/>
      <c r="J57" s="165" t="s">
        <v>102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75</v>
      </c>
      <c r="D59" s="42"/>
      <c r="E59" s="42"/>
      <c r="F59" s="42"/>
      <c r="G59" s="42"/>
      <c r="H59" s="42"/>
      <c r="I59" s="42"/>
      <c r="J59" s="104">
        <f>J96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103</v>
      </c>
    </row>
    <row r="60" s="9" customFormat="1" ht="24.96" customHeight="1">
      <c r="A60" s="9"/>
      <c r="B60" s="167"/>
      <c r="C60" s="168"/>
      <c r="D60" s="169" t="s">
        <v>104</v>
      </c>
      <c r="E60" s="170"/>
      <c r="F60" s="170"/>
      <c r="G60" s="170"/>
      <c r="H60" s="170"/>
      <c r="I60" s="170"/>
      <c r="J60" s="171">
        <f>J97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105</v>
      </c>
      <c r="E61" s="176"/>
      <c r="F61" s="176"/>
      <c r="G61" s="176"/>
      <c r="H61" s="176"/>
      <c r="I61" s="176"/>
      <c r="J61" s="177">
        <f>J98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3"/>
      <c r="C62" s="174"/>
      <c r="D62" s="175" t="s">
        <v>106</v>
      </c>
      <c r="E62" s="176"/>
      <c r="F62" s="176"/>
      <c r="G62" s="176"/>
      <c r="H62" s="176"/>
      <c r="I62" s="176"/>
      <c r="J62" s="177">
        <f>J99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107</v>
      </c>
      <c r="E63" s="176"/>
      <c r="F63" s="176"/>
      <c r="G63" s="176"/>
      <c r="H63" s="176"/>
      <c r="I63" s="176"/>
      <c r="J63" s="177">
        <f>J201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3"/>
      <c r="C64" s="174"/>
      <c r="D64" s="175" t="s">
        <v>108</v>
      </c>
      <c r="E64" s="176"/>
      <c r="F64" s="176"/>
      <c r="G64" s="176"/>
      <c r="H64" s="176"/>
      <c r="I64" s="176"/>
      <c r="J64" s="177">
        <f>J202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3"/>
      <c r="C65" s="174"/>
      <c r="D65" s="175" t="s">
        <v>109</v>
      </c>
      <c r="E65" s="176"/>
      <c r="F65" s="176"/>
      <c r="G65" s="176"/>
      <c r="H65" s="176"/>
      <c r="I65" s="176"/>
      <c r="J65" s="177">
        <f>J221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3"/>
      <c r="C66" s="174"/>
      <c r="D66" s="175" t="s">
        <v>110</v>
      </c>
      <c r="E66" s="176"/>
      <c r="F66" s="176"/>
      <c r="G66" s="176"/>
      <c r="H66" s="176"/>
      <c r="I66" s="176"/>
      <c r="J66" s="177">
        <f>J226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3"/>
      <c r="C67" s="174"/>
      <c r="D67" s="175" t="s">
        <v>111</v>
      </c>
      <c r="E67" s="176"/>
      <c r="F67" s="176"/>
      <c r="G67" s="176"/>
      <c r="H67" s="176"/>
      <c r="I67" s="176"/>
      <c r="J67" s="177">
        <f>J257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112</v>
      </c>
      <c r="E68" s="176"/>
      <c r="F68" s="176"/>
      <c r="G68" s="176"/>
      <c r="H68" s="176"/>
      <c r="I68" s="176"/>
      <c r="J68" s="177">
        <f>J308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113</v>
      </c>
      <c r="E69" s="176"/>
      <c r="F69" s="176"/>
      <c r="G69" s="176"/>
      <c r="H69" s="176"/>
      <c r="I69" s="176"/>
      <c r="J69" s="177">
        <f>J322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7"/>
      <c r="C70" s="168"/>
      <c r="D70" s="169" t="s">
        <v>114</v>
      </c>
      <c r="E70" s="170"/>
      <c r="F70" s="170"/>
      <c r="G70" s="170"/>
      <c r="H70" s="170"/>
      <c r="I70" s="170"/>
      <c r="J70" s="171">
        <f>J325</f>
        <v>0</v>
      </c>
      <c r="K70" s="168"/>
      <c r="L70" s="17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3"/>
      <c r="C71" s="174"/>
      <c r="D71" s="175" t="s">
        <v>115</v>
      </c>
      <c r="E71" s="176"/>
      <c r="F71" s="176"/>
      <c r="G71" s="176"/>
      <c r="H71" s="176"/>
      <c r="I71" s="176"/>
      <c r="J71" s="177">
        <f>J326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116</v>
      </c>
      <c r="E72" s="176"/>
      <c r="F72" s="176"/>
      <c r="G72" s="176"/>
      <c r="H72" s="176"/>
      <c r="I72" s="176"/>
      <c r="J72" s="177">
        <f>J340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117</v>
      </c>
      <c r="E73" s="176"/>
      <c r="F73" s="176"/>
      <c r="G73" s="176"/>
      <c r="H73" s="176"/>
      <c r="I73" s="176"/>
      <c r="J73" s="177">
        <f>J366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118</v>
      </c>
      <c r="E74" s="176"/>
      <c r="F74" s="176"/>
      <c r="G74" s="176"/>
      <c r="H74" s="176"/>
      <c r="I74" s="176"/>
      <c r="J74" s="177">
        <f>J412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119</v>
      </c>
      <c r="E75" s="176"/>
      <c r="F75" s="176"/>
      <c r="G75" s="176"/>
      <c r="H75" s="176"/>
      <c r="I75" s="176"/>
      <c r="J75" s="177">
        <f>J443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120</v>
      </c>
      <c r="E76" s="176"/>
      <c r="F76" s="176"/>
      <c r="G76" s="176"/>
      <c r="H76" s="176"/>
      <c r="I76" s="176"/>
      <c r="J76" s="177">
        <f>J513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121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162" t="str">
        <f>E7</f>
        <v>OSTROV – KAPLE SV. ANNY STAVEBNÍ ÚPRAVY - I. etapa</v>
      </c>
      <c r="F86" s="34"/>
      <c r="G86" s="34"/>
      <c r="H86" s="34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98</v>
      </c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E9</f>
        <v>01 - Fasáda</v>
      </c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F12</f>
        <v>p.č. st. 51 a p.č. 77/1, k.ú. Ostrov nad Ohří [71</v>
      </c>
      <c r="G90" s="42"/>
      <c r="H90" s="42"/>
      <c r="I90" s="34" t="s">
        <v>23</v>
      </c>
      <c r="J90" s="74" t="str">
        <f>IF(J12="","",J12)</f>
        <v>22. 11. 2022</v>
      </c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25</v>
      </c>
      <c r="D92" s="42"/>
      <c r="E92" s="42"/>
      <c r="F92" s="29" t="str">
        <f>E15</f>
        <v>Město Ostrov</v>
      </c>
      <c r="G92" s="42"/>
      <c r="H92" s="42"/>
      <c r="I92" s="34" t="s">
        <v>33</v>
      </c>
      <c r="J92" s="38" t="str">
        <f>E21</f>
        <v>ATELIER SOUKUP OPL ŠVEHLA s.r.o.</v>
      </c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31</v>
      </c>
      <c r="D93" s="42"/>
      <c r="E93" s="42"/>
      <c r="F93" s="29" t="str">
        <f>IF(E18="","",E18)</f>
        <v>Vyplň údaj</v>
      </c>
      <c r="G93" s="42"/>
      <c r="H93" s="42"/>
      <c r="I93" s="34" t="s">
        <v>38</v>
      </c>
      <c r="J93" s="38" t="str">
        <f>E24</f>
        <v>Ing. Jaroslav Stolička</v>
      </c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79"/>
      <c r="B95" s="180"/>
      <c r="C95" s="181" t="s">
        <v>122</v>
      </c>
      <c r="D95" s="182" t="s">
        <v>62</v>
      </c>
      <c r="E95" s="182" t="s">
        <v>58</v>
      </c>
      <c r="F95" s="182" t="s">
        <v>59</v>
      </c>
      <c r="G95" s="182" t="s">
        <v>123</v>
      </c>
      <c r="H95" s="182" t="s">
        <v>124</v>
      </c>
      <c r="I95" s="182" t="s">
        <v>125</v>
      </c>
      <c r="J95" s="182" t="s">
        <v>102</v>
      </c>
      <c r="K95" s="183" t="s">
        <v>126</v>
      </c>
      <c r="L95" s="184"/>
      <c r="M95" s="94" t="s">
        <v>19</v>
      </c>
      <c r="N95" s="95" t="s">
        <v>47</v>
      </c>
      <c r="O95" s="95" t="s">
        <v>127</v>
      </c>
      <c r="P95" s="95" t="s">
        <v>128</v>
      </c>
      <c r="Q95" s="95" t="s">
        <v>129</v>
      </c>
      <c r="R95" s="95" t="s">
        <v>130</v>
      </c>
      <c r="S95" s="95" t="s">
        <v>131</v>
      </c>
      <c r="T95" s="96" t="s">
        <v>132</v>
      </c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</row>
    <row r="96" s="2" customFormat="1" ht="22.8" customHeight="1">
      <c r="A96" s="40"/>
      <c r="B96" s="41"/>
      <c r="C96" s="101" t="s">
        <v>133</v>
      </c>
      <c r="D96" s="42"/>
      <c r="E96" s="42"/>
      <c r="F96" s="42"/>
      <c r="G96" s="42"/>
      <c r="H96" s="42"/>
      <c r="I96" s="42"/>
      <c r="J96" s="185">
        <f>BK96</f>
        <v>0</v>
      </c>
      <c r="K96" s="42"/>
      <c r="L96" s="46"/>
      <c r="M96" s="97"/>
      <c r="N96" s="186"/>
      <c r="O96" s="98"/>
      <c r="P96" s="187">
        <f>P97+P325</f>
        <v>0</v>
      </c>
      <c r="Q96" s="98"/>
      <c r="R96" s="187">
        <f>R97+R325</f>
        <v>43.344420559999996</v>
      </c>
      <c r="S96" s="98"/>
      <c r="T96" s="188">
        <f>T97+T325</f>
        <v>12.95807368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76</v>
      </c>
      <c r="AU96" s="19" t="s">
        <v>103</v>
      </c>
      <c r="BK96" s="189">
        <f>BK97+BK325</f>
        <v>0</v>
      </c>
    </row>
    <row r="97" s="12" customFormat="1" ht="25.92" customHeight="1">
      <c r="A97" s="12"/>
      <c r="B97" s="190"/>
      <c r="C97" s="191"/>
      <c r="D97" s="192" t="s">
        <v>76</v>
      </c>
      <c r="E97" s="193" t="s">
        <v>134</v>
      </c>
      <c r="F97" s="193" t="s">
        <v>135</v>
      </c>
      <c r="G97" s="191"/>
      <c r="H97" s="191"/>
      <c r="I97" s="194"/>
      <c r="J97" s="195">
        <f>BK97</f>
        <v>0</v>
      </c>
      <c r="K97" s="191"/>
      <c r="L97" s="196"/>
      <c r="M97" s="197"/>
      <c r="N97" s="198"/>
      <c r="O97" s="198"/>
      <c r="P97" s="199">
        <f>P98+P201+P308+P322</f>
        <v>0</v>
      </c>
      <c r="Q97" s="198"/>
      <c r="R97" s="199">
        <f>R98+R201+R308+R322</f>
        <v>9.5712761999999998</v>
      </c>
      <c r="S97" s="198"/>
      <c r="T97" s="200">
        <f>T98+T201+T308+T322</f>
        <v>12.416648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85</v>
      </c>
      <c r="AT97" s="202" t="s">
        <v>76</v>
      </c>
      <c r="AU97" s="202" t="s">
        <v>77</v>
      </c>
      <c r="AY97" s="201" t="s">
        <v>136</v>
      </c>
      <c r="BK97" s="203">
        <f>BK98+BK201+BK308+BK322</f>
        <v>0</v>
      </c>
    </row>
    <row r="98" s="12" customFormat="1" ht="22.8" customHeight="1">
      <c r="A98" s="12"/>
      <c r="B98" s="190"/>
      <c r="C98" s="191"/>
      <c r="D98" s="192" t="s">
        <v>76</v>
      </c>
      <c r="E98" s="204" t="s">
        <v>137</v>
      </c>
      <c r="F98" s="204" t="s">
        <v>138</v>
      </c>
      <c r="G98" s="191"/>
      <c r="H98" s="191"/>
      <c r="I98" s="194"/>
      <c r="J98" s="205">
        <f>BK98</f>
        <v>0</v>
      </c>
      <c r="K98" s="191"/>
      <c r="L98" s="196"/>
      <c r="M98" s="197"/>
      <c r="N98" s="198"/>
      <c r="O98" s="198"/>
      <c r="P98" s="199">
        <f>P99</f>
        <v>0</v>
      </c>
      <c r="Q98" s="198"/>
      <c r="R98" s="199">
        <f>R99</f>
        <v>5.2260186000000006</v>
      </c>
      <c r="S98" s="198"/>
      <c r="T98" s="200">
        <f>T99</f>
        <v>0.075468000000000007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85</v>
      </c>
      <c r="AT98" s="202" t="s">
        <v>76</v>
      </c>
      <c r="AU98" s="202" t="s">
        <v>85</v>
      </c>
      <c r="AY98" s="201" t="s">
        <v>136</v>
      </c>
      <c r="BK98" s="203">
        <f>BK99</f>
        <v>0</v>
      </c>
    </row>
    <row r="99" s="12" customFormat="1" ht="20.88" customHeight="1">
      <c r="A99" s="12"/>
      <c r="B99" s="190"/>
      <c r="C99" s="191"/>
      <c r="D99" s="192" t="s">
        <v>76</v>
      </c>
      <c r="E99" s="204" t="s">
        <v>139</v>
      </c>
      <c r="F99" s="204" t="s">
        <v>140</v>
      </c>
      <c r="G99" s="191"/>
      <c r="H99" s="191"/>
      <c r="I99" s="194"/>
      <c r="J99" s="205">
        <f>BK99</f>
        <v>0</v>
      </c>
      <c r="K99" s="191"/>
      <c r="L99" s="196"/>
      <c r="M99" s="197"/>
      <c r="N99" s="198"/>
      <c r="O99" s="198"/>
      <c r="P99" s="199">
        <f>SUM(P100:P200)</f>
        <v>0</v>
      </c>
      <c r="Q99" s="198"/>
      <c r="R99" s="199">
        <f>SUM(R100:R200)</f>
        <v>5.2260186000000006</v>
      </c>
      <c r="S99" s="198"/>
      <c r="T99" s="200">
        <f>SUM(T100:T200)</f>
        <v>0.075468000000000007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1" t="s">
        <v>85</v>
      </c>
      <c r="AT99" s="202" t="s">
        <v>76</v>
      </c>
      <c r="AU99" s="202" t="s">
        <v>87</v>
      </c>
      <c r="AY99" s="201" t="s">
        <v>136</v>
      </c>
      <c r="BK99" s="203">
        <f>SUM(BK100:BK200)</f>
        <v>0</v>
      </c>
    </row>
    <row r="100" s="2" customFormat="1" ht="16.5" customHeight="1">
      <c r="A100" s="40"/>
      <c r="B100" s="41"/>
      <c r="C100" s="206" t="s">
        <v>85</v>
      </c>
      <c r="D100" s="206" t="s">
        <v>141</v>
      </c>
      <c r="E100" s="207" t="s">
        <v>142</v>
      </c>
      <c r="F100" s="208" t="s">
        <v>143</v>
      </c>
      <c r="G100" s="209" t="s">
        <v>144</v>
      </c>
      <c r="H100" s="210">
        <v>9.7379999999999995</v>
      </c>
      <c r="I100" s="211"/>
      <c r="J100" s="212">
        <f>ROUND(I100*H100,2)</f>
        <v>0</v>
      </c>
      <c r="K100" s="208" t="s">
        <v>145</v>
      </c>
      <c r="L100" s="46"/>
      <c r="M100" s="213" t="s">
        <v>19</v>
      </c>
      <c r="N100" s="214" t="s">
        <v>48</v>
      </c>
      <c r="O100" s="86"/>
      <c r="P100" s="215">
        <f>O100*H100</f>
        <v>0</v>
      </c>
      <c r="Q100" s="215">
        <v>0.0089999999999999993</v>
      </c>
      <c r="R100" s="215">
        <f>Q100*H100</f>
        <v>0.087641999999999984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146</v>
      </c>
      <c r="AT100" s="217" t="s">
        <v>141</v>
      </c>
      <c r="AU100" s="217" t="s">
        <v>147</v>
      </c>
      <c r="AY100" s="19" t="s">
        <v>136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85</v>
      </c>
      <c r="BK100" s="218">
        <f>ROUND(I100*H100,2)</f>
        <v>0</v>
      </c>
      <c r="BL100" s="19" t="s">
        <v>146</v>
      </c>
      <c r="BM100" s="217" t="s">
        <v>148</v>
      </c>
    </row>
    <row r="101" s="2" customFormat="1">
      <c r="A101" s="40"/>
      <c r="B101" s="41"/>
      <c r="C101" s="42"/>
      <c r="D101" s="219" t="s">
        <v>149</v>
      </c>
      <c r="E101" s="42"/>
      <c r="F101" s="220" t="s">
        <v>150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149</v>
      </c>
      <c r="AU101" s="19" t="s">
        <v>147</v>
      </c>
    </row>
    <row r="102" s="13" customFormat="1">
      <c r="A102" s="13"/>
      <c r="B102" s="224"/>
      <c r="C102" s="225"/>
      <c r="D102" s="226" t="s">
        <v>151</v>
      </c>
      <c r="E102" s="227" t="s">
        <v>19</v>
      </c>
      <c r="F102" s="228" t="s">
        <v>152</v>
      </c>
      <c r="G102" s="225"/>
      <c r="H102" s="229">
        <v>8.5760000000000005</v>
      </c>
      <c r="I102" s="230"/>
      <c r="J102" s="225"/>
      <c r="K102" s="225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151</v>
      </c>
      <c r="AU102" s="235" t="s">
        <v>147</v>
      </c>
      <c r="AV102" s="13" t="s">
        <v>87</v>
      </c>
      <c r="AW102" s="13" t="s">
        <v>37</v>
      </c>
      <c r="AX102" s="13" t="s">
        <v>77</v>
      </c>
      <c r="AY102" s="235" t="s">
        <v>136</v>
      </c>
    </row>
    <row r="103" s="13" customFormat="1">
      <c r="A103" s="13"/>
      <c r="B103" s="224"/>
      <c r="C103" s="225"/>
      <c r="D103" s="226" t="s">
        <v>151</v>
      </c>
      <c r="E103" s="227" t="s">
        <v>19</v>
      </c>
      <c r="F103" s="228" t="s">
        <v>153</v>
      </c>
      <c r="G103" s="225"/>
      <c r="H103" s="229">
        <v>2.6200000000000001</v>
      </c>
      <c r="I103" s="230"/>
      <c r="J103" s="225"/>
      <c r="K103" s="225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151</v>
      </c>
      <c r="AU103" s="235" t="s">
        <v>147</v>
      </c>
      <c r="AV103" s="13" t="s">
        <v>87</v>
      </c>
      <c r="AW103" s="13" t="s">
        <v>37</v>
      </c>
      <c r="AX103" s="13" t="s">
        <v>77</v>
      </c>
      <c r="AY103" s="235" t="s">
        <v>136</v>
      </c>
    </row>
    <row r="104" s="13" customFormat="1">
      <c r="A104" s="13"/>
      <c r="B104" s="224"/>
      <c r="C104" s="225"/>
      <c r="D104" s="226" t="s">
        <v>151</v>
      </c>
      <c r="E104" s="227" t="s">
        <v>19</v>
      </c>
      <c r="F104" s="228" t="s">
        <v>154</v>
      </c>
      <c r="G104" s="225"/>
      <c r="H104" s="229">
        <v>-0.68400000000000005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151</v>
      </c>
      <c r="AU104" s="235" t="s">
        <v>147</v>
      </c>
      <c r="AV104" s="13" t="s">
        <v>87</v>
      </c>
      <c r="AW104" s="13" t="s">
        <v>37</v>
      </c>
      <c r="AX104" s="13" t="s">
        <v>77</v>
      </c>
      <c r="AY104" s="235" t="s">
        <v>136</v>
      </c>
    </row>
    <row r="105" s="13" customFormat="1">
      <c r="A105" s="13"/>
      <c r="B105" s="224"/>
      <c r="C105" s="225"/>
      <c r="D105" s="226" t="s">
        <v>151</v>
      </c>
      <c r="E105" s="227" t="s">
        <v>19</v>
      </c>
      <c r="F105" s="228" t="s">
        <v>155</v>
      </c>
      <c r="G105" s="225"/>
      <c r="H105" s="229">
        <v>-0.77400000000000002</v>
      </c>
      <c r="I105" s="230"/>
      <c r="J105" s="225"/>
      <c r="K105" s="225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151</v>
      </c>
      <c r="AU105" s="235" t="s">
        <v>147</v>
      </c>
      <c r="AV105" s="13" t="s">
        <v>87</v>
      </c>
      <c r="AW105" s="13" t="s">
        <v>37</v>
      </c>
      <c r="AX105" s="13" t="s">
        <v>77</v>
      </c>
      <c r="AY105" s="235" t="s">
        <v>136</v>
      </c>
    </row>
    <row r="106" s="14" customFormat="1">
      <c r="A106" s="14"/>
      <c r="B106" s="236"/>
      <c r="C106" s="237"/>
      <c r="D106" s="226" t="s">
        <v>151</v>
      </c>
      <c r="E106" s="238" t="s">
        <v>19</v>
      </c>
      <c r="F106" s="239" t="s">
        <v>156</v>
      </c>
      <c r="G106" s="237"/>
      <c r="H106" s="240">
        <v>9.7380000000000031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151</v>
      </c>
      <c r="AU106" s="246" t="s">
        <v>147</v>
      </c>
      <c r="AV106" s="14" t="s">
        <v>146</v>
      </c>
      <c r="AW106" s="14" t="s">
        <v>37</v>
      </c>
      <c r="AX106" s="14" t="s">
        <v>85</v>
      </c>
      <c r="AY106" s="246" t="s">
        <v>136</v>
      </c>
    </row>
    <row r="107" s="2" customFormat="1" ht="16.5" customHeight="1">
      <c r="A107" s="40"/>
      <c r="B107" s="41"/>
      <c r="C107" s="206" t="s">
        <v>87</v>
      </c>
      <c r="D107" s="206" t="s">
        <v>141</v>
      </c>
      <c r="E107" s="207" t="s">
        <v>157</v>
      </c>
      <c r="F107" s="208" t="s">
        <v>158</v>
      </c>
      <c r="G107" s="209" t="s">
        <v>144</v>
      </c>
      <c r="H107" s="210">
        <v>85.552000000000007</v>
      </c>
      <c r="I107" s="211"/>
      <c r="J107" s="212">
        <f>ROUND(I107*H107,2)</f>
        <v>0</v>
      </c>
      <c r="K107" s="208" t="s">
        <v>145</v>
      </c>
      <c r="L107" s="46"/>
      <c r="M107" s="213" t="s">
        <v>19</v>
      </c>
      <c r="N107" s="214" t="s">
        <v>48</v>
      </c>
      <c r="O107" s="86"/>
      <c r="P107" s="215">
        <f>O107*H107</f>
        <v>0</v>
      </c>
      <c r="Q107" s="215">
        <v>0.0040499999999999998</v>
      </c>
      <c r="R107" s="215">
        <f>Q107*H107</f>
        <v>0.3464856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146</v>
      </c>
      <c r="AT107" s="217" t="s">
        <v>141</v>
      </c>
      <c r="AU107" s="217" t="s">
        <v>147</v>
      </c>
      <c r="AY107" s="19" t="s">
        <v>136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85</v>
      </c>
      <c r="BK107" s="218">
        <f>ROUND(I107*H107,2)</f>
        <v>0</v>
      </c>
      <c r="BL107" s="19" t="s">
        <v>146</v>
      </c>
      <c r="BM107" s="217" t="s">
        <v>159</v>
      </c>
    </row>
    <row r="108" s="2" customFormat="1">
      <c r="A108" s="40"/>
      <c r="B108" s="41"/>
      <c r="C108" s="42"/>
      <c r="D108" s="219" t="s">
        <v>149</v>
      </c>
      <c r="E108" s="42"/>
      <c r="F108" s="220" t="s">
        <v>160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149</v>
      </c>
      <c r="AU108" s="19" t="s">
        <v>147</v>
      </c>
    </row>
    <row r="109" s="15" customFormat="1">
      <c r="A109" s="15"/>
      <c r="B109" s="247"/>
      <c r="C109" s="248"/>
      <c r="D109" s="226" t="s">
        <v>151</v>
      </c>
      <c r="E109" s="249" t="s">
        <v>19</v>
      </c>
      <c r="F109" s="250" t="s">
        <v>161</v>
      </c>
      <c r="G109" s="248"/>
      <c r="H109" s="249" t="s">
        <v>19</v>
      </c>
      <c r="I109" s="251"/>
      <c r="J109" s="248"/>
      <c r="K109" s="248"/>
      <c r="L109" s="252"/>
      <c r="M109" s="253"/>
      <c r="N109" s="254"/>
      <c r="O109" s="254"/>
      <c r="P109" s="254"/>
      <c r="Q109" s="254"/>
      <c r="R109" s="254"/>
      <c r="S109" s="254"/>
      <c r="T109" s="25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6" t="s">
        <v>151</v>
      </c>
      <c r="AU109" s="256" t="s">
        <v>147</v>
      </c>
      <c r="AV109" s="15" t="s">
        <v>85</v>
      </c>
      <c r="AW109" s="15" t="s">
        <v>37</v>
      </c>
      <c r="AX109" s="15" t="s">
        <v>77</v>
      </c>
      <c r="AY109" s="256" t="s">
        <v>136</v>
      </c>
    </row>
    <row r="110" s="13" customFormat="1">
      <c r="A110" s="13"/>
      <c r="B110" s="224"/>
      <c r="C110" s="225"/>
      <c r="D110" s="226" t="s">
        <v>151</v>
      </c>
      <c r="E110" s="227" t="s">
        <v>19</v>
      </c>
      <c r="F110" s="228" t="s">
        <v>162</v>
      </c>
      <c r="G110" s="225"/>
      <c r="H110" s="229">
        <v>7.7599999999999998</v>
      </c>
      <c r="I110" s="230"/>
      <c r="J110" s="225"/>
      <c r="K110" s="225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151</v>
      </c>
      <c r="AU110" s="235" t="s">
        <v>147</v>
      </c>
      <c r="AV110" s="13" t="s">
        <v>87</v>
      </c>
      <c r="AW110" s="13" t="s">
        <v>37</v>
      </c>
      <c r="AX110" s="13" t="s">
        <v>77</v>
      </c>
      <c r="AY110" s="235" t="s">
        <v>136</v>
      </c>
    </row>
    <row r="111" s="13" customFormat="1">
      <c r="A111" s="13"/>
      <c r="B111" s="224"/>
      <c r="C111" s="225"/>
      <c r="D111" s="226" t="s">
        <v>151</v>
      </c>
      <c r="E111" s="227" t="s">
        <v>19</v>
      </c>
      <c r="F111" s="228" t="s">
        <v>163</v>
      </c>
      <c r="G111" s="225"/>
      <c r="H111" s="229">
        <v>0.38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151</v>
      </c>
      <c r="AU111" s="235" t="s">
        <v>147</v>
      </c>
      <c r="AV111" s="13" t="s">
        <v>87</v>
      </c>
      <c r="AW111" s="13" t="s">
        <v>37</v>
      </c>
      <c r="AX111" s="13" t="s">
        <v>77</v>
      </c>
      <c r="AY111" s="235" t="s">
        <v>136</v>
      </c>
    </row>
    <row r="112" s="13" customFormat="1">
      <c r="A112" s="13"/>
      <c r="B112" s="224"/>
      <c r="C112" s="225"/>
      <c r="D112" s="226" t="s">
        <v>151</v>
      </c>
      <c r="E112" s="227" t="s">
        <v>19</v>
      </c>
      <c r="F112" s="228" t="s">
        <v>164</v>
      </c>
      <c r="G112" s="225"/>
      <c r="H112" s="229">
        <v>5.7400000000000002</v>
      </c>
      <c r="I112" s="230"/>
      <c r="J112" s="225"/>
      <c r="K112" s="225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151</v>
      </c>
      <c r="AU112" s="235" t="s">
        <v>147</v>
      </c>
      <c r="AV112" s="13" t="s">
        <v>87</v>
      </c>
      <c r="AW112" s="13" t="s">
        <v>37</v>
      </c>
      <c r="AX112" s="13" t="s">
        <v>77</v>
      </c>
      <c r="AY112" s="235" t="s">
        <v>136</v>
      </c>
    </row>
    <row r="113" s="13" customFormat="1">
      <c r="A113" s="13"/>
      <c r="B113" s="224"/>
      <c r="C113" s="225"/>
      <c r="D113" s="226" t="s">
        <v>151</v>
      </c>
      <c r="E113" s="227" t="s">
        <v>19</v>
      </c>
      <c r="F113" s="228" t="s">
        <v>165</v>
      </c>
      <c r="G113" s="225"/>
      <c r="H113" s="229">
        <v>1</v>
      </c>
      <c r="I113" s="230"/>
      <c r="J113" s="225"/>
      <c r="K113" s="225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151</v>
      </c>
      <c r="AU113" s="235" t="s">
        <v>147</v>
      </c>
      <c r="AV113" s="13" t="s">
        <v>87</v>
      </c>
      <c r="AW113" s="13" t="s">
        <v>37</v>
      </c>
      <c r="AX113" s="13" t="s">
        <v>77</v>
      </c>
      <c r="AY113" s="235" t="s">
        <v>136</v>
      </c>
    </row>
    <row r="114" s="13" customFormat="1">
      <c r="A114" s="13"/>
      <c r="B114" s="224"/>
      <c r="C114" s="225"/>
      <c r="D114" s="226" t="s">
        <v>151</v>
      </c>
      <c r="E114" s="227" t="s">
        <v>19</v>
      </c>
      <c r="F114" s="228" t="s">
        <v>166</v>
      </c>
      <c r="G114" s="225"/>
      <c r="H114" s="229">
        <v>2.1000000000000001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151</v>
      </c>
      <c r="AU114" s="235" t="s">
        <v>147</v>
      </c>
      <c r="AV114" s="13" t="s">
        <v>87</v>
      </c>
      <c r="AW114" s="13" t="s">
        <v>37</v>
      </c>
      <c r="AX114" s="13" t="s">
        <v>77</v>
      </c>
      <c r="AY114" s="235" t="s">
        <v>136</v>
      </c>
    </row>
    <row r="115" s="13" customFormat="1">
      <c r="A115" s="13"/>
      <c r="B115" s="224"/>
      <c r="C115" s="225"/>
      <c r="D115" s="226" t="s">
        <v>151</v>
      </c>
      <c r="E115" s="227" t="s">
        <v>19</v>
      </c>
      <c r="F115" s="228" t="s">
        <v>167</v>
      </c>
      <c r="G115" s="225"/>
      <c r="H115" s="229">
        <v>6.2199999999999998</v>
      </c>
      <c r="I115" s="230"/>
      <c r="J115" s="225"/>
      <c r="K115" s="225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151</v>
      </c>
      <c r="AU115" s="235" t="s">
        <v>147</v>
      </c>
      <c r="AV115" s="13" t="s">
        <v>87</v>
      </c>
      <c r="AW115" s="13" t="s">
        <v>37</v>
      </c>
      <c r="AX115" s="13" t="s">
        <v>77</v>
      </c>
      <c r="AY115" s="235" t="s">
        <v>136</v>
      </c>
    </row>
    <row r="116" s="16" customFormat="1">
      <c r="A116" s="16"/>
      <c r="B116" s="257"/>
      <c r="C116" s="258"/>
      <c r="D116" s="226" t="s">
        <v>151</v>
      </c>
      <c r="E116" s="259" t="s">
        <v>19</v>
      </c>
      <c r="F116" s="260" t="s">
        <v>168</v>
      </c>
      <c r="G116" s="258"/>
      <c r="H116" s="261">
        <v>23.199999999999999</v>
      </c>
      <c r="I116" s="262"/>
      <c r="J116" s="258"/>
      <c r="K116" s="258"/>
      <c r="L116" s="263"/>
      <c r="M116" s="264"/>
      <c r="N116" s="265"/>
      <c r="O116" s="265"/>
      <c r="P116" s="265"/>
      <c r="Q116" s="265"/>
      <c r="R116" s="265"/>
      <c r="S116" s="265"/>
      <c r="T116" s="26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T116" s="267" t="s">
        <v>151</v>
      </c>
      <c r="AU116" s="267" t="s">
        <v>147</v>
      </c>
      <c r="AV116" s="16" t="s">
        <v>147</v>
      </c>
      <c r="AW116" s="16" t="s">
        <v>37</v>
      </c>
      <c r="AX116" s="16" t="s">
        <v>77</v>
      </c>
      <c r="AY116" s="267" t="s">
        <v>136</v>
      </c>
    </row>
    <row r="117" s="15" customFormat="1">
      <c r="A117" s="15"/>
      <c r="B117" s="247"/>
      <c r="C117" s="248"/>
      <c r="D117" s="226" t="s">
        <v>151</v>
      </c>
      <c r="E117" s="249" t="s">
        <v>19</v>
      </c>
      <c r="F117" s="250" t="s">
        <v>169</v>
      </c>
      <c r="G117" s="248"/>
      <c r="H117" s="249" t="s">
        <v>19</v>
      </c>
      <c r="I117" s="251"/>
      <c r="J117" s="248"/>
      <c r="K117" s="248"/>
      <c r="L117" s="252"/>
      <c r="M117" s="253"/>
      <c r="N117" s="254"/>
      <c r="O117" s="254"/>
      <c r="P117" s="254"/>
      <c r="Q117" s="254"/>
      <c r="R117" s="254"/>
      <c r="S117" s="254"/>
      <c r="T117" s="25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6" t="s">
        <v>151</v>
      </c>
      <c r="AU117" s="256" t="s">
        <v>147</v>
      </c>
      <c r="AV117" s="15" t="s">
        <v>85</v>
      </c>
      <c r="AW117" s="15" t="s">
        <v>37</v>
      </c>
      <c r="AX117" s="15" t="s">
        <v>77</v>
      </c>
      <c r="AY117" s="256" t="s">
        <v>136</v>
      </c>
    </row>
    <row r="118" s="13" customFormat="1">
      <c r="A118" s="13"/>
      <c r="B118" s="224"/>
      <c r="C118" s="225"/>
      <c r="D118" s="226" t="s">
        <v>151</v>
      </c>
      <c r="E118" s="227" t="s">
        <v>19</v>
      </c>
      <c r="F118" s="228" t="s">
        <v>170</v>
      </c>
      <c r="G118" s="225"/>
      <c r="H118" s="229">
        <v>7.5300000000000002</v>
      </c>
      <c r="I118" s="230"/>
      <c r="J118" s="225"/>
      <c r="K118" s="225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151</v>
      </c>
      <c r="AU118" s="235" t="s">
        <v>147</v>
      </c>
      <c r="AV118" s="13" t="s">
        <v>87</v>
      </c>
      <c r="AW118" s="13" t="s">
        <v>37</v>
      </c>
      <c r="AX118" s="13" t="s">
        <v>77</v>
      </c>
      <c r="AY118" s="235" t="s">
        <v>136</v>
      </c>
    </row>
    <row r="119" s="13" customFormat="1">
      <c r="A119" s="13"/>
      <c r="B119" s="224"/>
      <c r="C119" s="225"/>
      <c r="D119" s="226" t="s">
        <v>151</v>
      </c>
      <c r="E119" s="227" t="s">
        <v>19</v>
      </c>
      <c r="F119" s="228" t="s">
        <v>171</v>
      </c>
      <c r="G119" s="225"/>
      <c r="H119" s="229">
        <v>7.5</v>
      </c>
      <c r="I119" s="230"/>
      <c r="J119" s="225"/>
      <c r="K119" s="225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151</v>
      </c>
      <c r="AU119" s="235" t="s">
        <v>147</v>
      </c>
      <c r="AV119" s="13" t="s">
        <v>87</v>
      </c>
      <c r="AW119" s="13" t="s">
        <v>37</v>
      </c>
      <c r="AX119" s="13" t="s">
        <v>77</v>
      </c>
      <c r="AY119" s="235" t="s">
        <v>136</v>
      </c>
    </row>
    <row r="120" s="13" customFormat="1">
      <c r="A120" s="13"/>
      <c r="B120" s="224"/>
      <c r="C120" s="225"/>
      <c r="D120" s="226" t="s">
        <v>151</v>
      </c>
      <c r="E120" s="227" t="s">
        <v>19</v>
      </c>
      <c r="F120" s="228" t="s">
        <v>172</v>
      </c>
      <c r="G120" s="225"/>
      <c r="H120" s="229">
        <v>1.55</v>
      </c>
      <c r="I120" s="230"/>
      <c r="J120" s="225"/>
      <c r="K120" s="225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151</v>
      </c>
      <c r="AU120" s="235" t="s">
        <v>147</v>
      </c>
      <c r="AV120" s="13" t="s">
        <v>87</v>
      </c>
      <c r="AW120" s="13" t="s">
        <v>37</v>
      </c>
      <c r="AX120" s="13" t="s">
        <v>77</v>
      </c>
      <c r="AY120" s="235" t="s">
        <v>136</v>
      </c>
    </row>
    <row r="121" s="13" customFormat="1">
      <c r="A121" s="13"/>
      <c r="B121" s="224"/>
      <c r="C121" s="225"/>
      <c r="D121" s="226" t="s">
        <v>151</v>
      </c>
      <c r="E121" s="227" t="s">
        <v>19</v>
      </c>
      <c r="F121" s="228" t="s">
        <v>172</v>
      </c>
      <c r="G121" s="225"/>
      <c r="H121" s="229">
        <v>1.55</v>
      </c>
      <c r="I121" s="230"/>
      <c r="J121" s="225"/>
      <c r="K121" s="225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151</v>
      </c>
      <c r="AU121" s="235" t="s">
        <v>147</v>
      </c>
      <c r="AV121" s="13" t="s">
        <v>87</v>
      </c>
      <c r="AW121" s="13" t="s">
        <v>37</v>
      </c>
      <c r="AX121" s="13" t="s">
        <v>77</v>
      </c>
      <c r="AY121" s="235" t="s">
        <v>136</v>
      </c>
    </row>
    <row r="122" s="13" customFormat="1">
      <c r="A122" s="13"/>
      <c r="B122" s="224"/>
      <c r="C122" s="225"/>
      <c r="D122" s="226" t="s">
        <v>151</v>
      </c>
      <c r="E122" s="227" t="s">
        <v>19</v>
      </c>
      <c r="F122" s="228" t="s">
        <v>173</v>
      </c>
      <c r="G122" s="225"/>
      <c r="H122" s="229">
        <v>3.8700000000000001</v>
      </c>
      <c r="I122" s="230"/>
      <c r="J122" s="225"/>
      <c r="K122" s="225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151</v>
      </c>
      <c r="AU122" s="235" t="s">
        <v>147</v>
      </c>
      <c r="AV122" s="13" t="s">
        <v>87</v>
      </c>
      <c r="AW122" s="13" t="s">
        <v>37</v>
      </c>
      <c r="AX122" s="13" t="s">
        <v>77</v>
      </c>
      <c r="AY122" s="235" t="s">
        <v>136</v>
      </c>
    </row>
    <row r="123" s="13" customFormat="1">
      <c r="A123" s="13"/>
      <c r="B123" s="224"/>
      <c r="C123" s="225"/>
      <c r="D123" s="226" t="s">
        <v>151</v>
      </c>
      <c r="E123" s="227" t="s">
        <v>19</v>
      </c>
      <c r="F123" s="228" t="s">
        <v>174</v>
      </c>
      <c r="G123" s="225"/>
      <c r="H123" s="229">
        <v>2.4900000000000002</v>
      </c>
      <c r="I123" s="230"/>
      <c r="J123" s="225"/>
      <c r="K123" s="225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151</v>
      </c>
      <c r="AU123" s="235" t="s">
        <v>147</v>
      </c>
      <c r="AV123" s="13" t="s">
        <v>87</v>
      </c>
      <c r="AW123" s="13" t="s">
        <v>37</v>
      </c>
      <c r="AX123" s="13" t="s">
        <v>77</v>
      </c>
      <c r="AY123" s="235" t="s">
        <v>136</v>
      </c>
    </row>
    <row r="124" s="16" customFormat="1">
      <c r="A124" s="16"/>
      <c r="B124" s="257"/>
      <c r="C124" s="258"/>
      <c r="D124" s="226" t="s">
        <v>151</v>
      </c>
      <c r="E124" s="259" t="s">
        <v>19</v>
      </c>
      <c r="F124" s="260" t="s">
        <v>168</v>
      </c>
      <c r="G124" s="258"/>
      <c r="H124" s="261">
        <v>24.490000000000002</v>
      </c>
      <c r="I124" s="262"/>
      <c r="J124" s="258"/>
      <c r="K124" s="258"/>
      <c r="L124" s="263"/>
      <c r="M124" s="264"/>
      <c r="N124" s="265"/>
      <c r="O124" s="265"/>
      <c r="P124" s="265"/>
      <c r="Q124" s="265"/>
      <c r="R124" s="265"/>
      <c r="S124" s="265"/>
      <c r="T124" s="26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67" t="s">
        <v>151</v>
      </c>
      <c r="AU124" s="267" t="s">
        <v>147</v>
      </c>
      <c r="AV124" s="16" t="s">
        <v>147</v>
      </c>
      <c r="AW124" s="16" t="s">
        <v>37</v>
      </c>
      <c r="AX124" s="16" t="s">
        <v>77</v>
      </c>
      <c r="AY124" s="267" t="s">
        <v>136</v>
      </c>
    </row>
    <row r="125" s="15" customFormat="1">
      <c r="A125" s="15"/>
      <c r="B125" s="247"/>
      <c r="C125" s="248"/>
      <c r="D125" s="226" t="s">
        <v>151</v>
      </c>
      <c r="E125" s="249" t="s">
        <v>19</v>
      </c>
      <c r="F125" s="250" t="s">
        <v>175</v>
      </c>
      <c r="G125" s="248"/>
      <c r="H125" s="249" t="s">
        <v>19</v>
      </c>
      <c r="I125" s="251"/>
      <c r="J125" s="248"/>
      <c r="K125" s="248"/>
      <c r="L125" s="252"/>
      <c r="M125" s="253"/>
      <c r="N125" s="254"/>
      <c r="O125" s="254"/>
      <c r="P125" s="254"/>
      <c r="Q125" s="254"/>
      <c r="R125" s="254"/>
      <c r="S125" s="254"/>
      <c r="T125" s="25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6" t="s">
        <v>151</v>
      </c>
      <c r="AU125" s="256" t="s">
        <v>147</v>
      </c>
      <c r="AV125" s="15" t="s">
        <v>85</v>
      </c>
      <c r="AW125" s="15" t="s">
        <v>37</v>
      </c>
      <c r="AX125" s="15" t="s">
        <v>77</v>
      </c>
      <c r="AY125" s="256" t="s">
        <v>136</v>
      </c>
    </row>
    <row r="126" s="13" customFormat="1">
      <c r="A126" s="13"/>
      <c r="B126" s="224"/>
      <c r="C126" s="225"/>
      <c r="D126" s="226" t="s">
        <v>151</v>
      </c>
      <c r="E126" s="227" t="s">
        <v>19</v>
      </c>
      <c r="F126" s="228" t="s">
        <v>176</v>
      </c>
      <c r="G126" s="225"/>
      <c r="H126" s="229">
        <v>6.2999999999999998</v>
      </c>
      <c r="I126" s="230"/>
      <c r="J126" s="225"/>
      <c r="K126" s="225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151</v>
      </c>
      <c r="AU126" s="235" t="s">
        <v>147</v>
      </c>
      <c r="AV126" s="13" t="s">
        <v>87</v>
      </c>
      <c r="AW126" s="13" t="s">
        <v>37</v>
      </c>
      <c r="AX126" s="13" t="s">
        <v>77</v>
      </c>
      <c r="AY126" s="235" t="s">
        <v>136</v>
      </c>
    </row>
    <row r="127" s="13" customFormat="1">
      <c r="A127" s="13"/>
      <c r="B127" s="224"/>
      <c r="C127" s="225"/>
      <c r="D127" s="226" t="s">
        <v>151</v>
      </c>
      <c r="E127" s="227" t="s">
        <v>19</v>
      </c>
      <c r="F127" s="228" t="s">
        <v>176</v>
      </c>
      <c r="G127" s="225"/>
      <c r="H127" s="229">
        <v>6.2999999999999998</v>
      </c>
      <c r="I127" s="230"/>
      <c r="J127" s="225"/>
      <c r="K127" s="225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151</v>
      </c>
      <c r="AU127" s="235" t="s">
        <v>147</v>
      </c>
      <c r="AV127" s="13" t="s">
        <v>87</v>
      </c>
      <c r="AW127" s="13" t="s">
        <v>37</v>
      </c>
      <c r="AX127" s="13" t="s">
        <v>77</v>
      </c>
      <c r="AY127" s="235" t="s">
        <v>136</v>
      </c>
    </row>
    <row r="128" s="13" customFormat="1">
      <c r="A128" s="13"/>
      <c r="B128" s="224"/>
      <c r="C128" s="225"/>
      <c r="D128" s="226" t="s">
        <v>151</v>
      </c>
      <c r="E128" s="227" t="s">
        <v>19</v>
      </c>
      <c r="F128" s="228" t="s">
        <v>177</v>
      </c>
      <c r="G128" s="225"/>
      <c r="H128" s="229">
        <v>13.1</v>
      </c>
      <c r="I128" s="230"/>
      <c r="J128" s="225"/>
      <c r="K128" s="225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151</v>
      </c>
      <c r="AU128" s="235" t="s">
        <v>147</v>
      </c>
      <c r="AV128" s="13" t="s">
        <v>87</v>
      </c>
      <c r="AW128" s="13" t="s">
        <v>37</v>
      </c>
      <c r="AX128" s="13" t="s">
        <v>77</v>
      </c>
      <c r="AY128" s="235" t="s">
        <v>136</v>
      </c>
    </row>
    <row r="129" s="16" customFormat="1">
      <c r="A129" s="16"/>
      <c r="B129" s="257"/>
      <c r="C129" s="258"/>
      <c r="D129" s="226" t="s">
        <v>151</v>
      </c>
      <c r="E129" s="259" t="s">
        <v>19</v>
      </c>
      <c r="F129" s="260" t="s">
        <v>168</v>
      </c>
      <c r="G129" s="258"/>
      <c r="H129" s="261">
        <v>25.699999999999999</v>
      </c>
      <c r="I129" s="262"/>
      <c r="J129" s="258"/>
      <c r="K129" s="258"/>
      <c r="L129" s="263"/>
      <c r="M129" s="264"/>
      <c r="N129" s="265"/>
      <c r="O129" s="265"/>
      <c r="P129" s="265"/>
      <c r="Q129" s="265"/>
      <c r="R129" s="265"/>
      <c r="S129" s="265"/>
      <c r="T129" s="26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267" t="s">
        <v>151</v>
      </c>
      <c r="AU129" s="267" t="s">
        <v>147</v>
      </c>
      <c r="AV129" s="16" t="s">
        <v>147</v>
      </c>
      <c r="AW129" s="16" t="s">
        <v>37</v>
      </c>
      <c r="AX129" s="16" t="s">
        <v>77</v>
      </c>
      <c r="AY129" s="267" t="s">
        <v>136</v>
      </c>
    </row>
    <row r="130" s="15" customFormat="1">
      <c r="A130" s="15"/>
      <c r="B130" s="247"/>
      <c r="C130" s="248"/>
      <c r="D130" s="226" t="s">
        <v>151</v>
      </c>
      <c r="E130" s="249" t="s">
        <v>19</v>
      </c>
      <c r="F130" s="250" t="s">
        <v>178</v>
      </c>
      <c r="G130" s="248"/>
      <c r="H130" s="249" t="s">
        <v>19</v>
      </c>
      <c r="I130" s="251"/>
      <c r="J130" s="248"/>
      <c r="K130" s="248"/>
      <c r="L130" s="252"/>
      <c r="M130" s="253"/>
      <c r="N130" s="254"/>
      <c r="O130" s="254"/>
      <c r="P130" s="254"/>
      <c r="Q130" s="254"/>
      <c r="R130" s="254"/>
      <c r="S130" s="254"/>
      <c r="T130" s="25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6" t="s">
        <v>151</v>
      </c>
      <c r="AU130" s="256" t="s">
        <v>147</v>
      </c>
      <c r="AV130" s="15" t="s">
        <v>85</v>
      </c>
      <c r="AW130" s="15" t="s">
        <v>37</v>
      </c>
      <c r="AX130" s="15" t="s">
        <v>77</v>
      </c>
      <c r="AY130" s="256" t="s">
        <v>136</v>
      </c>
    </row>
    <row r="131" s="13" customFormat="1">
      <c r="A131" s="13"/>
      <c r="B131" s="224"/>
      <c r="C131" s="225"/>
      <c r="D131" s="226" t="s">
        <v>151</v>
      </c>
      <c r="E131" s="227" t="s">
        <v>19</v>
      </c>
      <c r="F131" s="228" t="s">
        <v>179</v>
      </c>
      <c r="G131" s="225"/>
      <c r="H131" s="229">
        <v>4.7999999999999998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151</v>
      </c>
      <c r="AU131" s="235" t="s">
        <v>147</v>
      </c>
      <c r="AV131" s="13" t="s">
        <v>87</v>
      </c>
      <c r="AW131" s="13" t="s">
        <v>37</v>
      </c>
      <c r="AX131" s="13" t="s">
        <v>77</v>
      </c>
      <c r="AY131" s="235" t="s">
        <v>136</v>
      </c>
    </row>
    <row r="132" s="13" customFormat="1">
      <c r="A132" s="13"/>
      <c r="B132" s="224"/>
      <c r="C132" s="225"/>
      <c r="D132" s="226" t="s">
        <v>151</v>
      </c>
      <c r="E132" s="227" t="s">
        <v>19</v>
      </c>
      <c r="F132" s="228" t="s">
        <v>180</v>
      </c>
      <c r="G132" s="225"/>
      <c r="H132" s="229">
        <v>5.4000000000000004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151</v>
      </c>
      <c r="AU132" s="235" t="s">
        <v>147</v>
      </c>
      <c r="AV132" s="13" t="s">
        <v>87</v>
      </c>
      <c r="AW132" s="13" t="s">
        <v>37</v>
      </c>
      <c r="AX132" s="13" t="s">
        <v>77</v>
      </c>
      <c r="AY132" s="235" t="s">
        <v>136</v>
      </c>
    </row>
    <row r="133" s="13" customFormat="1">
      <c r="A133" s="13"/>
      <c r="B133" s="224"/>
      <c r="C133" s="225"/>
      <c r="D133" s="226" t="s">
        <v>151</v>
      </c>
      <c r="E133" s="227" t="s">
        <v>19</v>
      </c>
      <c r="F133" s="228" t="s">
        <v>181</v>
      </c>
      <c r="G133" s="225"/>
      <c r="H133" s="229">
        <v>5.9000000000000004</v>
      </c>
      <c r="I133" s="230"/>
      <c r="J133" s="225"/>
      <c r="K133" s="225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151</v>
      </c>
      <c r="AU133" s="235" t="s">
        <v>147</v>
      </c>
      <c r="AV133" s="13" t="s">
        <v>87</v>
      </c>
      <c r="AW133" s="13" t="s">
        <v>37</v>
      </c>
      <c r="AX133" s="13" t="s">
        <v>77</v>
      </c>
      <c r="AY133" s="235" t="s">
        <v>136</v>
      </c>
    </row>
    <row r="134" s="13" customFormat="1">
      <c r="A134" s="13"/>
      <c r="B134" s="224"/>
      <c r="C134" s="225"/>
      <c r="D134" s="226" t="s">
        <v>151</v>
      </c>
      <c r="E134" s="227" t="s">
        <v>19</v>
      </c>
      <c r="F134" s="228" t="s">
        <v>182</v>
      </c>
      <c r="G134" s="225"/>
      <c r="H134" s="229">
        <v>5.7999999999999998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151</v>
      </c>
      <c r="AU134" s="235" t="s">
        <v>147</v>
      </c>
      <c r="AV134" s="13" t="s">
        <v>87</v>
      </c>
      <c r="AW134" s="13" t="s">
        <v>37</v>
      </c>
      <c r="AX134" s="13" t="s">
        <v>77</v>
      </c>
      <c r="AY134" s="235" t="s">
        <v>136</v>
      </c>
    </row>
    <row r="135" s="16" customFormat="1">
      <c r="A135" s="16"/>
      <c r="B135" s="257"/>
      <c r="C135" s="258"/>
      <c r="D135" s="226" t="s">
        <v>151</v>
      </c>
      <c r="E135" s="259" t="s">
        <v>19</v>
      </c>
      <c r="F135" s="260" t="s">
        <v>168</v>
      </c>
      <c r="G135" s="258"/>
      <c r="H135" s="261">
        <v>21.900000000000002</v>
      </c>
      <c r="I135" s="262"/>
      <c r="J135" s="258"/>
      <c r="K135" s="258"/>
      <c r="L135" s="263"/>
      <c r="M135" s="264"/>
      <c r="N135" s="265"/>
      <c r="O135" s="265"/>
      <c r="P135" s="265"/>
      <c r="Q135" s="265"/>
      <c r="R135" s="265"/>
      <c r="S135" s="265"/>
      <c r="T135" s="26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67" t="s">
        <v>151</v>
      </c>
      <c r="AU135" s="267" t="s">
        <v>147</v>
      </c>
      <c r="AV135" s="16" t="s">
        <v>147</v>
      </c>
      <c r="AW135" s="16" t="s">
        <v>37</v>
      </c>
      <c r="AX135" s="16" t="s">
        <v>77</v>
      </c>
      <c r="AY135" s="267" t="s">
        <v>136</v>
      </c>
    </row>
    <row r="136" s="15" customFormat="1">
      <c r="A136" s="15"/>
      <c r="B136" s="247"/>
      <c r="C136" s="248"/>
      <c r="D136" s="226" t="s">
        <v>151</v>
      </c>
      <c r="E136" s="249" t="s">
        <v>19</v>
      </c>
      <c r="F136" s="250" t="s">
        <v>183</v>
      </c>
      <c r="G136" s="248"/>
      <c r="H136" s="249" t="s">
        <v>19</v>
      </c>
      <c r="I136" s="251"/>
      <c r="J136" s="248"/>
      <c r="K136" s="248"/>
      <c r="L136" s="252"/>
      <c r="M136" s="253"/>
      <c r="N136" s="254"/>
      <c r="O136" s="254"/>
      <c r="P136" s="254"/>
      <c r="Q136" s="254"/>
      <c r="R136" s="254"/>
      <c r="S136" s="254"/>
      <c r="T136" s="25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6" t="s">
        <v>151</v>
      </c>
      <c r="AU136" s="256" t="s">
        <v>147</v>
      </c>
      <c r="AV136" s="15" t="s">
        <v>85</v>
      </c>
      <c r="AW136" s="15" t="s">
        <v>37</v>
      </c>
      <c r="AX136" s="15" t="s">
        <v>77</v>
      </c>
      <c r="AY136" s="256" t="s">
        <v>136</v>
      </c>
    </row>
    <row r="137" s="13" customFormat="1">
      <c r="A137" s="13"/>
      <c r="B137" s="224"/>
      <c r="C137" s="225"/>
      <c r="D137" s="226" t="s">
        <v>151</v>
      </c>
      <c r="E137" s="227" t="s">
        <v>19</v>
      </c>
      <c r="F137" s="228" t="s">
        <v>184</v>
      </c>
      <c r="G137" s="225"/>
      <c r="H137" s="229">
        <v>-9.7379999999999995</v>
      </c>
      <c r="I137" s="230"/>
      <c r="J137" s="225"/>
      <c r="K137" s="225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151</v>
      </c>
      <c r="AU137" s="235" t="s">
        <v>147</v>
      </c>
      <c r="AV137" s="13" t="s">
        <v>87</v>
      </c>
      <c r="AW137" s="13" t="s">
        <v>37</v>
      </c>
      <c r="AX137" s="13" t="s">
        <v>77</v>
      </c>
      <c r="AY137" s="235" t="s">
        <v>136</v>
      </c>
    </row>
    <row r="138" s="16" customFormat="1">
      <c r="A138" s="16"/>
      <c r="B138" s="257"/>
      <c r="C138" s="258"/>
      <c r="D138" s="226" t="s">
        <v>151</v>
      </c>
      <c r="E138" s="259" t="s">
        <v>19</v>
      </c>
      <c r="F138" s="260" t="s">
        <v>168</v>
      </c>
      <c r="G138" s="258"/>
      <c r="H138" s="261">
        <v>-9.7379999999999995</v>
      </c>
      <c r="I138" s="262"/>
      <c r="J138" s="258"/>
      <c r="K138" s="258"/>
      <c r="L138" s="263"/>
      <c r="M138" s="264"/>
      <c r="N138" s="265"/>
      <c r="O138" s="265"/>
      <c r="P138" s="265"/>
      <c r="Q138" s="265"/>
      <c r="R138" s="265"/>
      <c r="S138" s="265"/>
      <c r="T138" s="26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67" t="s">
        <v>151</v>
      </c>
      <c r="AU138" s="267" t="s">
        <v>147</v>
      </c>
      <c r="AV138" s="16" t="s">
        <v>147</v>
      </c>
      <c r="AW138" s="16" t="s">
        <v>37</v>
      </c>
      <c r="AX138" s="16" t="s">
        <v>77</v>
      </c>
      <c r="AY138" s="267" t="s">
        <v>136</v>
      </c>
    </row>
    <row r="139" s="14" customFormat="1">
      <c r="A139" s="14"/>
      <c r="B139" s="236"/>
      <c r="C139" s="237"/>
      <c r="D139" s="226" t="s">
        <v>151</v>
      </c>
      <c r="E139" s="238" t="s">
        <v>19</v>
      </c>
      <c r="F139" s="239" t="s">
        <v>156</v>
      </c>
      <c r="G139" s="237"/>
      <c r="H139" s="240">
        <v>85.551999999999992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151</v>
      </c>
      <c r="AU139" s="246" t="s">
        <v>147</v>
      </c>
      <c r="AV139" s="14" t="s">
        <v>146</v>
      </c>
      <c r="AW139" s="14" t="s">
        <v>37</v>
      </c>
      <c r="AX139" s="14" t="s">
        <v>85</v>
      </c>
      <c r="AY139" s="246" t="s">
        <v>136</v>
      </c>
    </row>
    <row r="140" s="2" customFormat="1" ht="16.5" customHeight="1">
      <c r="A140" s="40"/>
      <c r="B140" s="41"/>
      <c r="C140" s="206" t="s">
        <v>147</v>
      </c>
      <c r="D140" s="206" t="s">
        <v>141</v>
      </c>
      <c r="E140" s="207" t="s">
        <v>185</v>
      </c>
      <c r="F140" s="208" t="s">
        <v>186</v>
      </c>
      <c r="G140" s="209" t="s">
        <v>144</v>
      </c>
      <c r="H140" s="210">
        <v>7.3040000000000003</v>
      </c>
      <c r="I140" s="211"/>
      <c r="J140" s="212">
        <f>ROUND(I140*H140,2)</f>
        <v>0</v>
      </c>
      <c r="K140" s="208" t="s">
        <v>19</v>
      </c>
      <c r="L140" s="46"/>
      <c r="M140" s="213" t="s">
        <v>19</v>
      </c>
      <c r="N140" s="214" t="s">
        <v>48</v>
      </c>
      <c r="O140" s="86"/>
      <c r="P140" s="215">
        <f>O140*H140</f>
        <v>0</v>
      </c>
      <c r="Q140" s="215">
        <v>0.0060000000000000001</v>
      </c>
      <c r="R140" s="215">
        <f>Q140*H140</f>
        <v>0.043824000000000002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146</v>
      </c>
      <c r="AT140" s="217" t="s">
        <v>141</v>
      </c>
      <c r="AU140" s="217" t="s">
        <v>147</v>
      </c>
      <c r="AY140" s="19" t="s">
        <v>136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85</v>
      </c>
      <c r="BK140" s="218">
        <f>ROUND(I140*H140,2)</f>
        <v>0</v>
      </c>
      <c r="BL140" s="19" t="s">
        <v>146</v>
      </c>
      <c r="BM140" s="217" t="s">
        <v>187</v>
      </c>
    </row>
    <row r="141" s="13" customFormat="1">
      <c r="A141" s="13"/>
      <c r="B141" s="224"/>
      <c r="C141" s="225"/>
      <c r="D141" s="226" t="s">
        <v>151</v>
      </c>
      <c r="E141" s="227" t="s">
        <v>19</v>
      </c>
      <c r="F141" s="228" t="s">
        <v>188</v>
      </c>
      <c r="G141" s="225"/>
      <c r="H141" s="229">
        <v>6.4320000000000004</v>
      </c>
      <c r="I141" s="230"/>
      <c r="J141" s="225"/>
      <c r="K141" s="225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151</v>
      </c>
      <c r="AU141" s="235" t="s">
        <v>147</v>
      </c>
      <c r="AV141" s="13" t="s">
        <v>87</v>
      </c>
      <c r="AW141" s="13" t="s">
        <v>37</v>
      </c>
      <c r="AX141" s="13" t="s">
        <v>77</v>
      </c>
      <c r="AY141" s="235" t="s">
        <v>136</v>
      </c>
    </row>
    <row r="142" s="13" customFormat="1">
      <c r="A142" s="13"/>
      <c r="B142" s="224"/>
      <c r="C142" s="225"/>
      <c r="D142" s="226" t="s">
        <v>151</v>
      </c>
      <c r="E142" s="227" t="s">
        <v>19</v>
      </c>
      <c r="F142" s="228" t="s">
        <v>189</v>
      </c>
      <c r="G142" s="225"/>
      <c r="H142" s="229">
        <v>1.9650000000000001</v>
      </c>
      <c r="I142" s="230"/>
      <c r="J142" s="225"/>
      <c r="K142" s="225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151</v>
      </c>
      <c r="AU142" s="235" t="s">
        <v>147</v>
      </c>
      <c r="AV142" s="13" t="s">
        <v>87</v>
      </c>
      <c r="AW142" s="13" t="s">
        <v>37</v>
      </c>
      <c r="AX142" s="13" t="s">
        <v>77</v>
      </c>
      <c r="AY142" s="235" t="s">
        <v>136</v>
      </c>
    </row>
    <row r="143" s="13" customFormat="1">
      <c r="A143" s="13"/>
      <c r="B143" s="224"/>
      <c r="C143" s="225"/>
      <c r="D143" s="226" t="s">
        <v>151</v>
      </c>
      <c r="E143" s="227" t="s">
        <v>19</v>
      </c>
      <c r="F143" s="228" t="s">
        <v>190</v>
      </c>
      <c r="G143" s="225"/>
      <c r="H143" s="229">
        <v>-0.51300000000000001</v>
      </c>
      <c r="I143" s="230"/>
      <c r="J143" s="225"/>
      <c r="K143" s="225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151</v>
      </c>
      <c r="AU143" s="235" t="s">
        <v>147</v>
      </c>
      <c r="AV143" s="13" t="s">
        <v>87</v>
      </c>
      <c r="AW143" s="13" t="s">
        <v>37</v>
      </c>
      <c r="AX143" s="13" t="s">
        <v>77</v>
      </c>
      <c r="AY143" s="235" t="s">
        <v>136</v>
      </c>
    </row>
    <row r="144" s="13" customFormat="1">
      <c r="A144" s="13"/>
      <c r="B144" s="224"/>
      <c r="C144" s="225"/>
      <c r="D144" s="226" t="s">
        <v>151</v>
      </c>
      <c r="E144" s="227" t="s">
        <v>19</v>
      </c>
      <c r="F144" s="228" t="s">
        <v>191</v>
      </c>
      <c r="G144" s="225"/>
      <c r="H144" s="229">
        <v>-0.57999999999999996</v>
      </c>
      <c r="I144" s="230"/>
      <c r="J144" s="225"/>
      <c r="K144" s="225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151</v>
      </c>
      <c r="AU144" s="235" t="s">
        <v>147</v>
      </c>
      <c r="AV144" s="13" t="s">
        <v>87</v>
      </c>
      <c r="AW144" s="13" t="s">
        <v>37</v>
      </c>
      <c r="AX144" s="13" t="s">
        <v>77</v>
      </c>
      <c r="AY144" s="235" t="s">
        <v>136</v>
      </c>
    </row>
    <row r="145" s="14" customFormat="1">
      <c r="A145" s="14"/>
      <c r="B145" s="236"/>
      <c r="C145" s="237"/>
      <c r="D145" s="226" t="s">
        <v>151</v>
      </c>
      <c r="E145" s="238" t="s">
        <v>19</v>
      </c>
      <c r="F145" s="239" t="s">
        <v>156</v>
      </c>
      <c r="G145" s="237"/>
      <c r="H145" s="240">
        <v>7.3040000000000003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151</v>
      </c>
      <c r="AU145" s="246" t="s">
        <v>147</v>
      </c>
      <c r="AV145" s="14" t="s">
        <v>146</v>
      </c>
      <c r="AW145" s="14" t="s">
        <v>37</v>
      </c>
      <c r="AX145" s="14" t="s">
        <v>85</v>
      </c>
      <c r="AY145" s="246" t="s">
        <v>136</v>
      </c>
    </row>
    <row r="146" s="2" customFormat="1" ht="24.15" customHeight="1">
      <c r="A146" s="40"/>
      <c r="B146" s="41"/>
      <c r="C146" s="206" t="s">
        <v>146</v>
      </c>
      <c r="D146" s="206" t="s">
        <v>141</v>
      </c>
      <c r="E146" s="207" t="s">
        <v>192</v>
      </c>
      <c r="F146" s="208" t="s">
        <v>193</v>
      </c>
      <c r="G146" s="209" t="s">
        <v>144</v>
      </c>
      <c r="H146" s="210">
        <v>87.986000000000004</v>
      </c>
      <c r="I146" s="211"/>
      <c r="J146" s="212">
        <f>ROUND(I146*H146,2)</f>
        <v>0</v>
      </c>
      <c r="K146" s="208" t="s">
        <v>19</v>
      </c>
      <c r="L146" s="46"/>
      <c r="M146" s="213" t="s">
        <v>19</v>
      </c>
      <c r="N146" s="214" t="s">
        <v>48</v>
      </c>
      <c r="O146" s="86"/>
      <c r="P146" s="215">
        <f>O146*H146</f>
        <v>0</v>
      </c>
      <c r="Q146" s="215">
        <v>0.0060000000000000001</v>
      </c>
      <c r="R146" s="215">
        <f>Q146*H146</f>
        <v>0.52791600000000005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146</v>
      </c>
      <c r="AT146" s="217" t="s">
        <v>141</v>
      </c>
      <c r="AU146" s="217" t="s">
        <v>147</v>
      </c>
      <c r="AY146" s="19" t="s">
        <v>136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85</v>
      </c>
      <c r="BK146" s="218">
        <f>ROUND(I146*H146,2)</f>
        <v>0</v>
      </c>
      <c r="BL146" s="19" t="s">
        <v>146</v>
      </c>
      <c r="BM146" s="217" t="s">
        <v>194</v>
      </c>
    </row>
    <row r="147" s="15" customFormat="1">
      <c r="A147" s="15"/>
      <c r="B147" s="247"/>
      <c r="C147" s="248"/>
      <c r="D147" s="226" t="s">
        <v>151</v>
      </c>
      <c r="E147" s="249" t="s">
        <v>19</v>
      </c>
      <c r="F147" s="250" t="s">
        <v>161</v>
      </c>
      <c r="G147" s="248"/>
      <c r="H147" s="249" t="s">
        <v>19</v>
      </c>
      <c r="I147" s="251"/>
      <c r="J147" s="248"/>
      <c r="K147" s="248"/>
      <c r="L147" s="252"/>
      <c r="M147" s="253"/>
      <c r="N147" s="254"/>
      <c r="O147" s="254"/>
      <c r="P147" s="254"/>
      <c r="Q147" s="254"/>
      <c r="R147" s="254"/>
      <c r="S147" s="254"/>
      <c r="T147" s="25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6" t="s">
        <v>151</v>
      </c>
      <c r="AU147" s="256" t="s">
        <v>147</v>
      </c>
      <c r="AV147" s="15" t="s">
        <v>85</v>
      </c>
      <c r="AW147" s="15" t="s">
        <v>37</v>
      </c>
      <c r="AX147" s="15" t="s">
        <v>77</v>
      </c>
      <c r="AY147" s="256" t="s">
        <v>136</v>
      </c>
    </row>
    <row r="148" s="13" customFormat="1">
      <c r="A148" s="13"/>
      <c r="B148" s="224"/>
      <c r="C148" s="225"/>
      <c r="D148" s="226" t="s">
        <v>151</v>
      </c>
      <c r="E148" s="227" t="s">
        <v>19</v>
      </c>
      <c r="F148" s="228" t="s">
        <v>162</v>
      </c>
      <c r="G148" s="225"/>
      <c r="H148" s="229">
        <v>7.7599999999999998</v>
      </c>
      <c r="I148" s="230"/>
      <c r="J148" s="225"/>
      <c r="K148" s="225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151</v>
      </c>
      <c r="AU148" s="235" t="s">
        <v>147</v>
      </c>
      <c r="AV148" s="13" t="s">
        <v>87</v>
      </c>
      <c r="AW148" s="13" t="s">
        <v>37</v>
      </c>
      <c r="AX148" s="13" t="s">
        <v>77</v>
      </c>
      <c r="AY148" s="235" t="s">
        <v>136</v>
      </c>
    </row>
    <row r="149" s="13" customFormat="1">
      <c r="A149" s="13"/>
      <c r="B149" s="224"/>
      <c r="C149" s="225"/>
      <c r="D149" s="226" t="s">
        <v>151</v>
      </c>
      <c r="E149" s="227" t="s">
        <v>19</v>
      </c>
      <c r="F149" s="228" t="s">
        <v>163</v>
      </c>
      <c r="G149" s="225"/>
      <c r="H149" s="229">
        <v>0.38</v>
      </c>
      <c r="I149" s="230"/>
      <c r="J149" s="225"/>
      <c r="K149" s="225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151</v>
      </c>
      <c r="AU149" s="235" t="s">
        <v>147</v>
      </c>
      <c r="AV149" s="13" t="s">
        <v>87</v>
      </c>
      <c r="AW149" s="13" t="s">
        <v>37</v>
      </c>
      <c r="AX149" s="13" t="s">
        <v>77</v>
      </c>
      <c r="AY149" s="235" t="s">
        <v>136</v>
      </c>
    </row>
    <row r="150" s="13" customFormat="1">
      <c r="A150" s="13"/>
      <c r="B150" s="224"/>
      <c r="C150" s="225"/>
      <c r="D150" s="226" t="s">
        <v>151</v>
      </c>
      <c r="E150" s="227" t="s">
        <v>19</v>
      </c>
      <c r="F150" s="228" t="s">
        <v>164</v>
      </c>
      <c r="G150" s="225"/>
      <c r="H150" s="229">
        <v>5.7400000000000002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151</v>
      </c>
      <c r="AU150" s="235" t="s">
        <v>147</v>
      </c>
      <c r="AV150" s="13" t="s">
        <v>87</v>
      </c>
      <c r="AW150" s="13" t="s">
        <v>37</v>
      </c>
      <c r="AX150" s="13" t="s">
        <v>77</v>
      </c>
      <c r="AY150" s="235" t="s">
        <v>136</v>
      </c>
    </row>
    <row r="151" s="13" customFormat="1">
      <c r="A151" s="13"/>
      <c r="B151" s="224"/>
      <c r="C151" s="225"/>
      <c r="D151" s="226" t="s">
        <v>151</v>
      </c>
      <c r="E151" s="227" t="s">
        <v>19</v>
      </c>
      <c r="F151" s="228" t="s">
        <v>165</v>
      </c>
      <c r="G151" s="225"/>
      <c r="H151" s="229">
        <v>1</v>
      </c>
      <c r="I151" s="230"/>
      <c r="J151" s="225"/>
      <c r="K151" s="225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151</v>
      </c>
      <c r="AU151" s="235" t="s">
        <v>147</v>
      </c>
      <c r="AV151" s="13" t="s">
        <v>87</v>
      </c>
      <c r="AW151" s="13" t="s">
        <v>37</v>
      </c>
      <c r="AX151" s="13" t="s">
        <v>77</v>
      </c>
      <c r="AY151" s="235" t="s">
        <v>136</v>
      </c>
    </row>
    <row r="152" s="13" customFormat="1">
      <c r="A152" s="13"/>
      <c r="B152" s="224"/>
      <c r="C152" s="225"/>
      <c r="D152" s="226" t="s">
        <v>151</v>
      </c>
      <c r="E152" s="227" t="s">
        <v>19</v>
      </c>
      <c r="F152" s="228" t="s">
        <v>166</v>
      </c>
      <c r="G152" s="225"/>
      <c r="H152" s="229">
        <v>2.1000000000000001</v>
      </c>
      <c r="I152" s="230"/>
      <c r="J152" s="225"/>
      <c r="K152" s="225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151</v>
      </c>
      <c r="AU152" s="235" t="s">
        <v>147</v>
      </c>
      <c r="AV152" s="13" t="s">
        <v>87</v>
      </c>
      <c r="AW152" s="13" t="s">
        <v>37</v>
      </c>
      <c r="AX152" s="13" t="s">
        <v>77</v>
      </c>
      <c r="AY152" s="235" t="s">
        <v>136</v>
      </c>
    </row>
    <row r="153" s="13" customFormat="1">
      <c r="A153" s="13"/>
      <c r="B153" s="224"/>
      <c r="C153" s="225"/>
      <c r="D153" s="226" t="s">
        <v>151</v>
      </c>
      <c r="E153" s="227" t="s">
        <v>19</v>
      </c>
      <c r="F153" s="228" t="s">
        <v>167</v>
      </c>
      <c r="G153" s="225"/>
      <c r="H153" s="229">
        <v>6.2199999999999998</v>
      </c>
      <c r="I153" s="230"/>
      <c r="J153" s="225"/>
      <c r="K153" s="225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151</v>
      </c>
      <c r="AU153" s="235" t="s">
        <v>147</v>
      </c>
      <c r="AV153" s="13" t="s">
        <v>87</v>
      </c>
      <c r="AW153" s="13" t="s">
        <v>37</v>
      </c>
      <c r="AX153" s="13" t="s">
        <v>77</v>
      </c>
      <c r="AY153" s="235" t="s">
        <v>136</v>
      </c>
    </row>
    <row r="154" s="16" customFormat="1">
      <c r="A154" s="16"/>
      <c r="B154" s="257"/>
      <c r="C154" s="258"/>
      <c r="D154" s="226" t="s">
        <v>151</v>
      </c>
      <c r="E154" s="259" t="s">
        <v>19</v>
      </c>
      <c r="F154" s="260" t="s">
        <v>168</v>
      </c>
      <c r="G154" s="258"/>
      <c r="H154" s="261">
        <v>23.199999999999999</v>
      </c>
      <c r="I154" s="262"/>
      <c r="J154" s="258"/>
      <c r="K154" s="258"/>
      <c r="L154" s="263"/>
      <c r="M154" s="264"/>
      <c r="N154" s="265"/>
      <c r="O154" s="265"/>
      <c r="P154" s="265"/>
      <c r="Q154" s="265"/>
      <c r="R154" s="265"/>
      <c r="S154" s="265"/>
      <c r="T154" s="26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67" t="s">
        <v>151</v>
      </c>
      <c r="AU154" s="267" t="s">
        <v>147</v>
      </c>
      <c r="AV154" s="16" t="s">
        <v>147</v>
      </c>
      <c r="AW154" s="16" t="s">
        <v>37</v>
      </c>
      <c r="AX154" s="16" t="s">
        <v>77</v>
      </c>
      <c r="AY154" s="267" t="s">
        <v>136</v>
      </c>
    </row>
    <row r="155" s="15" customFormat="1">
      <c r="A155" s="15"/>
      <c r="B155" s="247"/>
      <c r="C155" s="248"/>
      <c r="D155" s="226" t="s">
        <v>151</v>
      </c>
      <c r="E155" s="249" t="s">
        <v>19</v>
      </c>
      <c r="F155" s="250" t="s">
        <v>169</v>
      </c>
      <c r="G155" s="248"/>
      <c r="H155" s="249" t="s">
        <v>19</v>
      </c>
      <c r="I155" s="251"/>
      <c r="J155" s="248"/>
      <c r="K155" s="248"/>
      <c r="L155" s="252"/>
      <c r="M155" s="253"/>
      <c r="N155" s="254"/>
      <c r="O155" s="254"/>
      <c r="P155" s="254"/>
      <c r="Q155" s="254"/>
      <c r="R155" s="254"/>
      <c r="S155" s="254"/>
      <c r="T155" s="25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6" t="s">
        <v>151</v>
      </c>
      <c r="AU155" s="256" t="s">
        <v>147</v>
      </c>
      <c r="AV155" s="15" t="s">
        <v>85</v>
      </c>
      <c r="AW155" s="15" t="s">
        <v>37</v>
      </c>
      <c r="AX155" s="15" t="s">
        <v>77</v>
      </c>
      <c r="AY155" s="256" t="s">
        <v>136</v>
      </c>
    </row>
    <row r="156" s="13" customFormat="1">
      <c r="A156" s="13"/>
      <c r="B156" s="224"/>
      <c r="C156" s="225"/>
      <c r="D156" s="226" t="s">
        <v>151</v>
      </c>
      <c r="E156" s="227" t="s">
        <v>19</v>
      </c>
      <c r="F156" s="228" t="s">
        <v>170</v>
      </c>
      <c r="G156" s="225"/>
      <c r="H156" s="229">
        <v>7.5300000000000002</v>
      </c>
      <c r="I156" s="230"/>
      <c r="J156" s="225"/>
      <c r="K156" s="225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151</v>
      </c>
      <c r="AU156" s="235" t="s">
        <v>147</v>
      </c>
      <c r="AV156" s="13" t="s">
        <v>87</v>
      </c>
      <c r="AW156" s="13" t="s">
        <v>37</v>
      </c>
      <c r="AX156" s="13" t="s">
        <v>77</v>
      </c>
      <c r="AY156" s="235" t="s">
        <v>136</v>
      </c>
    </row>
    <row r="157" s="13" customFormat="1">
      <c r="A157" s="13"/>
      <c r="B157" s="224"/>
      <c r="C157" s="225"/>
      <c r="D157" s="226" t="s">
        <v>151</v>
      </c>
      <c r="E157" s="227" t="s">
        <v>19</v>
      </c>
      <c r="F157" s="228" t="s">
        <v>171</v>
      </c>
      <c r="G157" s="225"/>
      <c r="H157" s="229">
        <v>7.5</v>
      </c>
      <c r="I157" s="230"/>
      <c r="J157" s="225"/>
      <c r="K157" s="225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151</v>
      </c>
      <c r="AU157" s="235" t="s">
        <v>147</v>
      </c>
      <c r="AV157" s="13" t="s">
        <v>87</v>
      </c>
      <c r="AW157" s="13" t="s">
        <v>37</v>
      </c>
      <c r="AX157" s="13" t="s">
        <v>77</v>
      </c>
      <c r="AY157" s="235" t="s">
        <v>136</v>
      </c>
    </row>
    <row r="158" s="13" customFormat="1">
      <c r="A158" s="13"/>
      <c r="B158" s="224"/>
      <c r="C158" s="225"/>
      <c r="D158" s="226" t="s">
        <v>151</v>
      </c>
      <c r="E158" s="227" t="s">
        <v>19</v>
      </c>
      <c r="F158" s="228" t="s">
        <v>172</v>
      </c>
      <c r="G158" s="225"/>
      <c r="H158" s="229">
        <v>1.55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151</v>
      </c>
      <c r="AU158" s="235" t="s">
        <v>147</v>
      </c>
      <c r="AV158" s="13" t="s">
        <v>87</v>
      </c>
      <c r="AW158" s="13" t="s">
        <v>37</v>
      </c>
      <c r="AX158" s="13" t="s">
        <v>77</v>
      </c>
      <c r="AY158" s="235" t="s">
        <v>136</v>
      </c>
    </row>
    <row r="159" s="13" customFormat="1">
      <c r="A159" s="13"/>
      <c r="B159" s="224"/>
      <c r="C159" s="225"/>
      <c r="D159" s="226" t="s">
        <v>151</v>
      </c>
      <c r="E159" s="227" t="s">
        <v>19</v>
      </c>
      <c r="F159" s="228" t="s">
        <v>172</v>
      </c>
      <c r="G159" s="225"/>
      <c r="H159" s="229">
        <v>1.55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151</v>
      </c>
      <c r="AU159" s="235" t="s">
        <v>147</v>
      </c>
      <c r="AV159" s="13" t="s">
        <v>87</v>
      </c>
      <c r="AW159" s="13" t="s">
        <v>37</v>
      </c>
      <c r="AX159" s="13" t="s">
        <v>77</v>
      </c>
      <c r="AY159" s="235" t="s">
        <v>136</v>
      </c>
    </row>
    <row r="160" s="13" customFormat="1">
      <c r="A160" s="13"/>
      <c r="B160" s="224"/>
      <c r="C160" s="225"/>
      <c r="D160" s="226" t="s">
        <v>151</v>
      </c>
      <c r="E160" s="227" t="s">
        <v>19</v>
      </c>
      <c r="F160" s="228" t="s">
        <v>173</v>
      </c>
      <c r="G160" s="225"/>
      <c r="H160" s="229">
        <v>3.8700000000000001</v>
      </c>
      <c r="I160" s="230"/>
      <c r="J160" s="225"/>
      <c r="K160" s="225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151</v>
      </c>
      <c r="AU160" s="235" t="s">
        <v>147</v>
      </c>
      <c r="AV160" s="13" t="s">
        <v>87</v>
      </c>
      <c r="AW160" s="13" t="s">
        <v>37</v>
      </c>
      <c r="AX160" s="13" t="s">
        <v>77</v>
      </c>
      <c r="AY160" s="235" t="s">
        <v>136</v>
      </c>
    </row>
    <row r="161" s="13" customFormat="1">
      <c r="A161" s="13"/>
      <c r="B161" s="224"/>
      <c r="C161" s="225"/>
      <c r="D161" s="226" t="s">
        <v>151</v>
      </c>
      <c r="E161" s="227" t="s">
        <v>19</v>
      </c>
      <c r="F161" s="228" t="s">
        <v>174</v>
      </c>
      <c r="G161" s="225"/>
      <c r="H161" s="229">
        <v>2.4900000000000002</v>
      </c>
      <c r="I161" s="230"/>
      <c r="J161" s="225"/>
      <c r="K161" s="225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151</v>
      </c>
      <c r="AU161" s="235" t="s">
        <v>147</v>
      </c>
      <c r="AV161" s="13" t="s">
        <v>87</v>
      </c>
      <c r="AW161" s="13" t="s">
        <v>37</v>
      </c>
      <c r="AX161" s="13" t="s">
        <v>77</v>
      </c>
      <c r="AY161" s="235" t="s">
        <v>136</v>
      </c>
    </row>
    <row r="162" s="16" customFormat="1">
      <c r="A162" s="16"/>
      <c r="B162" s="257"/>
      <c r="C162" s="258"/>
      <c r="D162" s="226" t="s">
        <v>151</v>
      </c>
      <c r="E162" s="259" t="s">
        <v>19</v>
      </c>
      <c r="F162" s="260" t="s">
        <v>168</v>
      </c>
      <c r="G162" s="258"/>
      <c r="H162" s="261">
        <v>24.490000000000002</v>
      </c>
      <c r="I162" s="262"/>
      <c r="J162" s="258"/>
      <c r="K162" s="258"/>
      <c r="L162" s="263"/>
      <c r="M162" s="264"/>
      <c r="N162" s="265"/>
      <c r="O162" s="265"/>
      <c r="P162" s="265"/>
      <c r="Q162" s="265"/>
      <c r="R162" s="265"/>
      <c r="S162" s="265"/>
      <c r="T162" s="26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67" t="s">
        <v>151</v>
      </c>
      <c r="AU162" s="267" t="s">
        <v>147</v>
      </c>
      <c r="AV162" s="16" t="s">
        <v>147</v>
      </c>
      <c r="AW162" s="16" t="s">
        <v>37</v>
      </c>
      <c r="AX162" s="16" t="s">
        <v>77</v>
      </c>
      <c r="AY162" s="267" t="s">
        <v>136</v>
      </c>
    </row>
    <row r="163" s="15" customFormat="1">
      <c r="A163" s="15"/>
      <c r="B163" s="247"/>
      <c r="C163" s="248"/>
      <c r="D163" s="226" t="s">
        <v>151</v>
      </c>
      <c r="E163" s="249" t="s">
        <v>19</v>
      </c>
      <c r="F163" s="250" t="s">
        <v>175</v>
      </c>
      <c r="G163" s="248"/>
      <c r="H163" s="249" t="s">
        <v>19</v>
      </c>
      <c r="I163" s="251"/>
      <c r="J163" s="248"/>
      <c r="K163" s="248"/>
      <c r="L163" s="252"/>
      <c r="M163" s="253"/>
      <c r="N163" s="254"/>
      <c r="O163" s="254"/>
      <c r="P163" s="254"/>
      <c r="Q163" s="254"/>
      <c r="R163" s="254"/>
      <c r="S163" s="254"/>
      <c r="T163" s="25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6" t="s">
        <v>151</v>
      </c>
      <c r="AU163" s="256" t="s">
        <v>147</v>
      </c>
      <c r="AV163" s="15" t="s">
        <v>85</v>
      </c>
      <c r="AW163" s="15" t="s">
        <v>37</v>
      </c>
      <c r="AX163" s="15" t="s">
        <v>77</v>
      </c>
      <c r="AY163" s="256" t="s">
        <v>136</v>
      </c>
    </row>
    <row r="164" s="13" customFormat="1">
      <c r="A164" s="13"/>
      <c r="B164" s="224"/>
      <c r="C164" s="225"/>
      <c r="D164" s="226" t="s">
        <v>151</v>
      </c>
      <c r="E164" s="227" t="s">
        <v>19</v>
      </c>
      <c r="F164" s="228" t="s">
        <v>176</v>
      </c>
      <c r="G164" s="225"/>
      <c r="H164" s="229">
        <v>6.2999999999999998</v>
      </c>
      <c r="I164" s="230"/>
      <c r="J164" s="225"/>
      <c r="K164" s="225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151</v>
      </c>
      <c r="AU164" s="235" t="s">
        <v>147</v>
      </c>
      <c r="AV164" s="13" t="s">
        <v>87</v>
      </c>
      <c r="AW164" s="13" t="s">
        <v>37</v>
      </c>
      <c r="AX164" s="13" t="s">
        <v>77</v>
      </c>
      <c r="AY164" s="235" t="s">
        <v>136</v>
      </c>
    </row>
    <row r="165" s="13" customFormat="1">
      <c r="A165" s="13"/>
      <c r="B165" s="224"/>
      <c r="C165" s="225"/>
      <c r="D165" s="226" t="s">
        <v>151</v>
      </c>
      <c r="E165" s="227" t="s">
        <v>19</v>
      </c>
      <c r="F165" s="228" t="s">
        <v>176</v>
      </c>
      <c r="G165" s="225"/>
      <c r="H165" s="229">
        <v>6.2999999999999998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151</v>
      </c>
      <c r="AU165" s="235" t="s">
        <v>147</v>
      </c>
      <c r="AV165" s="13" t="s">
        <v>87</v>
      </c>
      <c r="AW165" s="13" t="s">
        <v>37</v>
      </c>
      <c r="AX165" s="13" t="s">
        <v>77</v>
      </c>
      <c r="AY165" s="235" t="s">
        <v>136</v>
      </c>
    </row>
    <row r="166" s="13" customFormat="1">
      <c r="A166" s="13"/>
      <c r="B166" s="224"/>
      <c r="C166" s="225"/>
      <c r="D166" s="226" t="s">
        <v>151</v>
      </c>
      <c r="E166" s="227" t="s">
        <v>19</v>
      </c>
      <c r="F166" s="228" t="s">
        <v>177</v>
      </c>
      <c r="G166" s="225"/>
      <c r="H166" s="229">
        <v>13.1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151</v>
      </c>
      <c r="AU166" s="235" t="s">
        <v>147</v>
      </c>
      <c r="AV166" s="13" t="s">
        <v>87</v>
      </c>
      <c r="AW166" s="13" t="s">
        <v>37</v>
      </c>
      <c r="AX166" s="13" t="s">
        <v>77</v>
      </c>
      <c r="AY166" s="235" t="s">
        <v>136</v>
      </c>
    </row>
    <row r="167" s="16" customFormat="1">
      <c r="A167" s="16"/>
      <c r="B167" s="257"/>
      <c r="C167" s="258"/>
      <c r="D167" s="226" t="s">
        <v>151</v>
      </c>
      <c r="E167" s="259" t="s">
        <v>19</v>
      </c>
      <c r="F167" s="260" t="s">
        <v>168</v>
      </c>
      <c r="G167" s="258"/>
      <c r="H167" s="261">
        <v>25.699999999999999</v>
      </c>
      <c r="I167" s="262"/>
      <c r="J167" s="258"/>
      <c r="K167" s="258"/>
      <c r="L167" s="263"/>
      <c r="M167" s="264"/>
      <c r="N167" s="265"/>
      <c r="O167" s="265"/>
      <c r="P167" s="265"/>
      <c r="Q167" s="265"/>
      <c r="R167" s="265"/>
      <c r="S167" s="265"/>
      <c r="T167" s="26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267" t="s">
        <v>151</v>
      </c>
      <c r="AU167" s="267" t="s">
        <v>147</v>
      </c>
      <c r="AV167" s="16" t="s">
        <v>147</v>
      </c>
      <c r="AW167" s="16" t="s">
        <v>37</v>
      </c>
      <c r="AX167" s="16" t="s">
        <v>77</v>
      </c>
      <c r="AY167" s="267" t="s">
        <v>136</v>
      </c>
    </row>
    <row r="168" s="15" customFormat="1">
      <c r="A168" s="15"/>
      <c r="B168" s="247"/>
      <c r="C168" s="248"/>
      <c r="D168" s="226" t="s">
        <v>151</v>
      </c>
      <c r="E168" s="249" t="s">
        <v>19</v>
      </c>
      <c r="F168" s="250" t="s">
        <v>178</v>
      </c>
      <c r="G168" s="248"/>
      <c r="H168" s="249" t="s">
        <v>19</v>
      </c>
      <c r="I168" s="251"/>
      <c r="J168" s="248"/>
      <c r="K168" s="248"/>
      <c r="L168" s="252"/>
      <c r="M168" s="253"/>
      <c r="N168" s="254"/>
      <c r="O168" s="254"/>
      <c r="P168" s="254"/>
      <c r="Q168" s="254"/>
      <c r="R168" s="254"/>
      <c r="S168" s="254"/>
      <c r="T168" s="25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6" t="s">
        <v>151</v>
      </c>
      <c r="AU168" s="256" t="s">
        <v>147</v>
      </c>
      <c r="AV168" s="15" t="s">
        <v>85</v>
      </c>
      <c r="AW168" s="15" t="s">
        <v>37</v>
      </c>
      <c r="AX168" s="15" t="s">
        <v>77</v>
      </c>
      <c r="AY168" s="256" t="s">
        <v>136</v>
      </c>
    </row>
    <row r="169" s="13" customFormat="1">
      <c r="A169" s="13"/>
      <c r="B169" s="224"/>
      <c r="C169" s="225"/>
      <c r="D169" s="226" t="s">
        <v>151</v>
      </c>
      <c r="E169" s="227" t="s">
        <v>19</v>
      </c>
      <c r="F169" s="228" t="s">
        <v>179</v>
      </c>
      <c r="G169" s="225"/>
      <c r="H169" s="229">
        <v>4.7999999999999998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151</v>
      </c>
      <c r="AU169" s="235" t="s">
        <v>147</v>
      </c>
      <c r="AV169" s="13" t="s">
        <v>87</v>
      </c>
      <c r="AW169" s="13" t="s">
        <v>37</v>
      </c>
      <c r="AX169" s="13" t="s">
        <v>77</v>
      </c>
      <c r="AY169" s="235" t="s">
        <v>136</v>
      </c>
    </row>
    <row r="170" s="13" customFormat="1">
      <c r="A170" s="13"/>
      <c r="B170" s="224"/>
      <c r="C170" s="225"/>
      <c r="D170" s="226" t="s">
        <v>151</v>
      </c>
      <c r="E170" s="227" t="s">
        <v>19</v>
      </c>
      <c r="F170" s="228" t="s">
        <v>180</v>
      </c>
      <c r="G170" s="225"/>
      <c r="H170" s="229">
        <v>5.4000000000000004</v>
      </c>
      <c r="I170" s="230"/>
      <c r="J170" s="225"/>
      <c r="K170" s="225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151</v>
      </c>
      <c r="AU170" s="235" t="s">
        <v>147</v>
      </c>
      <c r="AV170" s="13" t="s">
        <v>87</v>
      </c>
      <c r="AW170" s="13" t="s">
        <v>37</v>
      </c>
      <c r="AX170" s="13" t="s">
        <v>77</v>
      </c>
      <c r="AY170" s="235" t="s">
        <v>136</v>
      </c>
    </row>
    <row r="171" s="13" customFormat="1">
      <c r="A171" s="13"/>
      <c r="B171" s="224"/>
      <c r="C171" s="225"/>
      <c r="D171" s="226" t="s">
        <v>151</v>
      </c>
      <c r="E171" s="227" t="s">
        <v>19</v>
      </c>
      <c r="F171" s="228" t="s">
        <v>181</v>
      </c>
      <c r="G171" s="225"/>
      <c r="H171" s="229">
        <v>5.9000000000000004</v>
      </c>
      <c r="I171" s="230"/>
      <c r="J171" s="225"/>
      <c r="K171" s="225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151</v>
      </c>
      <c r="AU171" s="235" t="s">
        <v>147</v>
      </c>
      <c r="AV171" s="13" t="s">
        <v>87</v>
      </c>
      <c r="AW171" s="13" t="s">
        <v>37</v>
      </c>
      <c r="AX171" s="13" t="s">
        <v>77</v>
      </c>
      <c r="AY171" s="235" t="s">
        <v>136</v>
      </c>
    </row>
    <row r="172" s="13" customFormat="1">
      <c r="A172" s="13"/>
      <c r="B172" s="224"/>
      <c r="C172" s="225"/>
      <c r="D172" s="226" t="s">
        <v>151</v>
      </c>
      <c r="E172" s="227" t="s">
        <v>19</v>
      </c>
      <c r="F172" s="228" t="s">
        <v>182</v>
      </c>
      <c r="G172" s="225"/>
      <c r="H172" s="229">
        <v>5.7999999999999998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151</v>
      </c>
      <c r="AU172" s="235" t="s">
        <v>147</v>
      </c>
      <c r="AV172" s="13" t="s">
        <v>87</v>
      </c>
      <c r="AW172" s="13" t="s">
        <v>37</v>
      </c>
      <c r="AX172" s="13" t="s">
        <v>77</v>
      </c>
      <c r="AY172" s="235" t="s">
        <v>136</v>
      </c>
    </row>
    <row r="173" s="16" customFormat="1">
      <c r="A173" s="16"/>
      <c r="B173" s="257"/>
      <c r="C173" s="258"/>
      <c r="D173" s="226" t="s">
        <v>151</v>
      </c>
      <c r="E173" s="259" t="s">
        <v>19</v>
      </c>
      <c r="F173" s="260" t="s">
        <v>168</v>
      </c>
      <c r="G173" s="258"/>
      <c r="H173" s="261">
        <v>21.900000000000002</v>
      </c>
      <c r="I173" s="262"/>
      <c r="J173" s="258"/>
      <c r="K173" s="258"/>
      <c r="L173" s="263"/>
      <c r="M173" s="264"/>
      <c r="N173" s="265"/>
      <c r="O173" s="265"/>
      <c r="P173" s="265"/>
      <c r="Q173" s="265"/>
      <c r="R173" s="265"/>
      <c r="S173" s="265"/>
      <c r="T173" s="26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267" t="s">
        <v>151</v>
      </c>
      <c r="AU173" s="267" t="s">
        <v>147</v>
      </c>
      <c r="AV173" s="16" t="s">
        <v>147</v>
      </c>
      <c r="AW173" s="16" t="s">
        <v>37</v>
      </c>
      <c r="AX173" s="16" t="s">
        <v>77</v>
      </c>
      <c r="AY173" s="267" t="s">
        <v>136</v>
      </c>
    </row>
    <row r="174" s="15" customFormat="1">
      <c r="A174" s="15"/>
      <c r="B174" s="247"/>
      <c r="C174" s="248"/>
      <c r="D174" s="226" t="s">
        <v>151</v>
      </c>
      <c r="E174" s="249" t="s">
        <v>19</v>
      </c>
      <c r="F174" s="250" t="s">
        <v>195</v>
      </c>
      <c r="G174" s="248"/>
      <c r="H174" s="249" t="s">
        <v>19</v>
      </c>
      <c r="I174" s="251"/>
      <c r="J174" s="248"/>
      <c r="K174" s="248"/>
      <c r="L174" s="252"/>
      <c r="M174" s="253"/>
      <c r="N174" s="254"/>
      <c r="O174" s="254"/>
      <c r="P174" s="254"/>
      <c r="Q174" s="254"/>
      <c r="R174" s="254"/>
      <c r="S174" s="254"/>
      <c r="T174" s="25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56" t="s">
        <v>151</v>
      </c>
      <c r="AU174" s="256" t="s">
        <v>147</v>
      </c>
      <c r="AV174" s="15" t="s">
        <v>85</v>
      </c>
      <c r="AW174" s="15" t="s">
        <v>37</v>
      </c>
      <c r="AX174" s="15" t="s">
        <v>77</v>
      </c>
      <c r="AY174" s="256" t="s">
        <v>136</v>
      </c>
    </row>
    <row r="175" s="13" customFormat="1">
      <c r="A175" s="13"/>
      <c r="B175" s="224"/>
      <c r="C175" s="225"/>
      <c r="D175" s="226" t="s">
        <v>151</v>
      </c>
      <c r="E175" s="227" t="s">
        <v>19</v>
      </c>
      <c r="F175" s="228" t="s">
        <v>196</v>
      </c>
      <c r="G175" s="225"/>
      <c r="H175" s="229">
        <v>-7.3040000000000003</v>
      </c>
      <c r="I175" s="230"/>
      <c r="J175" s="225"/>
      <c r="K175" s="225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151</v>
      </c>
      <c r="AU175" s="235" t="s">
        <v>147</v>
      </c>
      <c r="AV175" s="13" t="s">
        <v>87</v>
      </c>
      <c r="AW175" s="13" t="s">
        <v>37</v>
      </c>
      <c r="AX175" s="13" t="s">
        <v>77</v>
      </c>
      <c r="AY175" s="235" t="s">
        <v>136</v>
      </c>
    </row>
    <row r="176" s="16" customFormat="1">
      <c r="A176" s="16"/>
      <c r="B176" s="257"/>
      <c r="C176" s="258"/>
      <c r="D176" s="226" t="s">
        <v>151</v>
      </c>
      <c r="E176" s="259" t="s">
        <v>19</v>
      </c>
      <c r="F176" s="260" t="s">
        <v>168</v>
      </c>
      <c r="G176" s="258"/>
      <c r="H176" s="261">
        <v>-7.3040000000000003</v>
      </c>
      <c r="I176" s="262"/>
      <c r="J176" s="258"/>
      <c r="K176" s="258"/>
      <c r="L176" s="263"/>
      <c r="M176" s="264"/>
      <c r="N176" s="265"/>
      <c r="O176" s="265"/>
      <c r="P176" s="265"/>
      <c r="Q176" s="265"/>
      <c r="R176" s="265"/>
      <c r="S176" s="265"/>
      <c r="T176" s="26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67" t="s">
        <v>151</v>
      </c>
      <c r="AU176" s="267" t="s">
        <v>147</v>
      </c>
      <c r="AV176" s="16" t="s">
        <v>147</v>
      </c>
      <c r="AW176" s="16" t="s">
        <v>37</v>
      </c>
      <c r="AX176" s="16" t="s">
        <v>77</v>
      </c>
      <c r="AY176" s="267" t="s">
        <v>136</v>
      </c>
    </row>
    <row r="177" s="14" customFormat="1">
      <c r="A177" s="14"/>
      <c r="B177" s="236"/>
      <c r="C177" s="237"/>
      <c r="D177" s="226" t="s">
        <v>151</v>
      </c>
      <c r="E177" s="238" t="s">
        <v>19</v>
      </c>
      <c r="F177" s="239" t="s">
        <v>156</v>
      </c>
      <c r="G177" s="237"/>
      <c r="H177" s="240">
        <v>87.98599999999999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6" t="s">
        <v>151</v>
      </c>
      <c r="AU177" s="246" t="s">
        <v>147</v>
      </c>
      <c r="AV177" s="14" t="s">
        <v>146</v>
      </c>
      <c r="AW177" s="14" t="s">
        <v>37</v>
      </c>
      <c r="AX177" s="14" t="s">
        <v>85</v>
      </c>
      <c r="AY177" s="246" t="s">
        <v>136</v>
      </c>
    </row>
    <row r="178" s="2" customFormat="1" ht="24.15" customHeight="1">
      <c r="A178" s="40"/>
      <c r="B178" s="41"/>
      <c r="C178" s="206" t="s">
        <v>197</v>
      </c>
      <c r="D178" s="206" t="s">
        <v>141</v>
      </c>
      <c r="E178" s="207" t="s">
        <v>198</v>
      </c>
      <c r="F178" s="208" t="s">
        <v>199</v>
      </c>
      <c r="G178" s="209" t="s">
        <v>144</v>
      </c>
      <c r="H178" s="210">
        <v>351.94400000000002</v>
      </c>
      <c r="I178" s="211"/>
      <c r="J178" s="212">
        <f>ROUND(I178*H178,2)</f>
        <v>0</v>
      </c>
      <c r="K178" s="208" t="s">
        <v>19</v>
      </c>
      <c r="L178" s="46"/>
      <c r="M178" s="213" t="s">
        <v>19</v>
      </c>
      <c r="N178" s="214" t="s">
        <v>48</v>
      </c>
      <c r="O178" s="86"/>
      <c r="P178" s="215">
        <f>O178*H178</f>
        <v>0</v>
      </c>
      <c r="Q178" s="215">
        <v>0.0030000000000000001</v>
      </c>
      <c r="R178" s="215">
        <f>Q178*H178</f>
        <v>1.0558320000000001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146</v>
      </c>
      <c r="AT178" s="217" t="s">
        <v>141</v>
      </c>
      <c r="AU178" s="217" t="s">
        <v>147</v>
      </c>
      <c r="AY178" s="19" t="s">
        <v>136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85</v>
      </c>
      <c r="BK178" s="218">
        <f>ROUND(I178*H178,2)</f>
        <v>0</v>
      </c>
      <c r="BL178" s="19" t="s">
        <v>146</v>
      </c>
      <c r="BM178" s="217" t="s">
        <v>200</v>
      </c>
    </row>
    <row r="179" s="13" customFormat="1">
      <c r="A179" s="13"/>
      <c r="B179" s="224"/>
      <c r="C179" s="225"/>
      <c r="D179" s="226" t="s">
        <v>151</v>
      </c>
      <c r="E179" s="227" t="s">
        <v>19</v>
      </c>
      <c r="F179" s="228" t="s">
        <v>201</v>
      </c>
      <c r="G179" s="225"/>
      <c r="H179" s="229">
        <v>351.94400000000002</v>
      </c>
      <c r="I179" s="230"/>
      <c r="J179" s="225"/>
      <c r="K179" s="225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151</v>
      </c>
      <c r="AU179" s="235" t="s">
        <v>147</v>
      </c>
      <c r="AV179" s="13" t="s">
        <v>87</v>
      </c>
      <c r="AW179" s="13" t="s">
        <v>37</v>
      </c>
      <c r="AX179" s="13" t="s">
        <v>77</v>
      </c>
      <c r="AY179" s="235" t="s">
        <v>136</v>
      </c>
    </row>
    <row r="180" s="14" customFormat="1">
      <c r="A180" s="14"/>
      <c r="B180" s="236"/>
      <c r="C180" s="237"/>
      <c r="D180" s="226" t="s">
        <v>151</v>
      </c>
      <c r="E180" s="238" t="s">
        <v>19</v>
      </c>
      <c r="F180" s="239" t="s">
        <v>156</v>
      </c>
      <c r="G180" s="237"/>
      <c r="H180" s="240">
        <v>351.94400000000002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151</v>
      </c>
      <c r="AU180" s="246" t="s">
        <v>147</v>
      </c>
      <c r="AV180" s="14" t="s">
        <v>146</v>
      </c>
      <c r="AW180" s="14" t="s">
        <v>37</v>
      </c>
      <c r="AX180" s="14" t="s">
        <v>85</v>
      </c>
      <c r="AY180" s="246" t="s">
        <v>136</v>
      </c>
    </row>
    <row r="181" s="2" customFormat="1" ht="24.15" customHeight="1">
      <c r="A181" s="40"/>
      <c r="B181" s="41"/>
      <c r="C181" s="206" t="s">
        <v>137</v>
      </c>
      <c r="D181" s="206" t="s">
        <v>141</v>
      </c>
      <c r="E181" s="207" t="s">
        <v>202</v>
      </c>
      <c r="F181" s="208" t="s">
        <v>203</v>
      </c>
      <c r="G181" s="209" t="s">
        <v>144</v>
      </c>
      <c r="H181" s="210">
        <v>87.986000000000004</v>
      </c>
      <c r="I181" s="211"/>
      <c r="J181" s="212">
        <f>ROUND(I181*H181,2)</f>
        <v>0</v>
      </c>
      <c r="K181" s="208" t="s">
        <v>19</v>
      </c>
      <c r="L181" s="46"/>
      <c r="M181" s="213" t="s">
        <v>19</v>
      </c>
      <c r="N181" s="214" t="s">
        <v>48</v>
      </c>
      <c r="O181" s="86"/>
      <c r="P181" s="215">
        <f>O181*H181</f>
        <v>0</v>
      </c>
      <c r="Q181" s="215">
        <v>0.0030000000000000001</v>
      </c>
      <c r="R181" s="215">
        <f>Q181*H181</f>
        <v>0.26395800000000003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146</v>
      </c>
      <c r="AT181" s="217" t="s">
        <v>141</v>
      </c>
      <c r="AU181" s="217" t="s">
        <v>147</v>
      </c>
      <c r="AY181" s="19" t="s">
        <v>136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85</v>
      </c>
      <c r="BK181" s="218">
        <f>ROUND(I181*H181,2)</f>
        <v>0</v>
      </c>
      <c r="BL181" s="19" t="s">
        <v>146</v>
      </c>
      <c r="BM181" s="217" t="s">
        <v>204</v>
      </c>
    </row>
    <row r="182" s="13" customFormat="1">
      <c r="A182" s="13"/>
      <c r="B182" s="224"/>
      <c r="C182" s="225"/>
      <c r="D182" s="226" t="s">
        <v>151</v>
      </c>
      <c r="E182" s="227" t="s">
        <v>19</v>
      </c>
      <c r="F182" s="228" t="s">
        <v>205</v>
      </c>
      <c r="G182" s="225"/>
      <c r="H182" s="229">
        <v>87.986000000000004</v>
      </c>
      <c r="I182" s="230"/>
      <c r="J182" s="225"/>
      <c r="K182" s="225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151</v>
      </c>
      <c r="AU182" s="235" t="s">
        <v>147</v>
      </c>
      <c r="AV182" s="13" t="s">
        <v>87</v>
      </c>
      <c r="AW182" s="13" t="s">
        <v>37</v>
      </c>
      <c r="AX182" s="13" t="s">
        <v>77</v>
      </c>
      <c r="AY182" s="235" t="s">
        <v>136</v>
      </c>
    </row>
    <row r="183" s="14" customFormat="1">
      <c r="A183" s="14"/>
      <c r="B183" s="236"/>
      <c r="C183" s="237"/>
      <c r="D183" s="226" t="s">
        <v>151</v>
      </c>
      <c r="E183" s="238" t="s">
        <v>19</v>
      </c>
      <c r="F183" s="239" t="s">
        <v>156</v>
      </c>
      <c r="G183" s="237"/>
      <c r="H183" s="240">
        <v>87.986000000000004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6" t="s">
        <v>151</v>
      </c>
      <c r="AU183" s="246" t="s">
        <v>147</v>
      </c>
      <c r="AV183" s="14" t="s">
        <v>146</v>
      </c>
      <c r="AW183" s="14" t="s">
        <v>37</v>
      </c>
      <c r="AX183" s="14" t="s">
        <v>85</v>
      </c>
      <c r="AY183" s="246" t="s">
        <v>136</v>
      </c>
    </row>
    <row r="184" s="2" customFormat="1" ht="24.15" customHeight="1">
      <c r="A184" s="40"/>
      <c r="B184" s="41"/>
      <c r="C184" s="206" t="s">
        <v>206</v>
      </c>
      <c r="D184" s="206" t="s">
        <v>141</v>
      </c>
      <c r="E184" s="207" t="s">
        <v>207</v>
      </c>
      <c r="F184" s="208" t="s">
        <v>208</v>
      </c>
      <c r="G184" s="209" t="s">
        <v>209</v>
      </c>
      <c r="H184" s="210">
        <v>75</v>
      </c>
      <c r="I184" s="211"/>
      <c r="J184" s="212">
        <f>ROUND(I184*H184,2)</f>
        <v>0</v>
      </c>
      <c r="K184" s="208" t="s">
        <v>19</v>
      </c>
      <c r="L184" s="46"/>
      <c r="M184" s="213" t="s">
        <v>19</v>
      </c>
      <c r="N184" s="214" t="s">
        <v>48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146</v>
      </c>
      <c r="AT184" s="217" t="s">
        <v>141</v>
      </c>
      <c r="AU184" s="217" t="s">
        <v>147</v>
      </c>
      <c r="AY184" s="19" t="s">
        <v>136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85</v>
      </c>
      <c r="BK184" s="218">
        <f>ROUND(I184*H184,2)</f>
        <v>0</v>
      </c>
      <c r="BL184" s="19" t="s">
        <v>146</v>
      </c>
      <c r="BM184" s="217" t="s">
        <v>210</v>
      </c>
    </row>
    <row r="185" s="13" customFormat="1">
      <c r="A185" s="13"/>
      <c r="B185" s="224"/>
      <c r="C185" s="225"/>
      <c r="D185" s="226" t="s">
        <v>151</v>
      </c>
      <c r="E185" s="227" t="s">
        <v>19</v>
      </c>
      <c r="F185" s="228" t="s">
        <v>211</v>
      </c>
      <c r="G185" s="225"/>
      <c r="H185" s="229">
        <v>75</v>
      </c>
      <c r="I185" s="230"/>
      <c r="J185" s="225"/>
      <c r="K185" s="225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151</v>
      </c>
      <c r="AU185" s="235" t="s">
        <v>147</v>
      </c>
      <c r="AV185" s="13" t="s">
        <v>87</v>
      </c>
      <c r="AW185" s="13" t="s">
        <v>37</v>
      </c>
      <c r="AX185" s="13" t="s">
        <v>77</v>
      </c>
      <c r="AY185" s="235" t="s">
        <v>136</v>
      </c>
    </row>
    <row r="186" s="14" customFormat="1">
      <c r="A186" s="14"/>
      <c r="B186" s="236"/>
      <c r="C186" s="237"/>
      <c r="D186" s="226" t="s">
        <v>151</v>
      </c>
      <c r="E186" s="238" t="s">
        <v>19</v>
      </c>
      <c r="F186" s="239" t="s">
        <v>156</v>
      </c>
      <c r="G186" s="237"/>
      <c r="H186" s="240">
        <v>75</v>
      </c>
      <c r="I186" s="241"/>
      <c r="J186" s="237"/>
      <c r="K186" s="237"/>
      <c r="L186" s="242"/>
      <c r="M186" s="243"/>
      <c r="N186" s="244"/>
      <c r="O186" s="244"/>
      <c r="P186" s="244"/>
      <c r="Q186" s="244"/>
      <c r="R186" s="244"/>
      <c r="S186" s="244"/>
      <c r="T186" s="24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6" t="s">
        <v>151</v>
      </c>
      <c r="AU186" s="246" t="s">
        <v>147</v>
      </c>
      <c r="AV186" s="14" t="s">
        <v>146</v>
      </c>
      <c r="AW186" s="14" t="s">
        <v>37</v>
      </c>
      <c r="AX186" s="14" t="s">
        <v>85</v>
      </c>
      <c r="AY186" s="246" t="s">
        <v>136</v>
      </c>
    </row>
    <row r="187" s="2" customFormat="1" ht="21.75" customHeight="1">
      <c r="A187" s="40"/>
      <c r="B187" s="41"/>
      <c r="C187" s="206" t="s">
        <v>212</v>
      </c>
      <c r="D187" s="206" t="s">
        <v>141</v>
      </c>
      <c r="E187" s="207" t="s">
        <v>213</v>
      </c>
      <c r="F187" s="208" t="s">
        <v>214</v>
      </c>
      <c r="G187" s="209" t="s">
        <v>144</v>
      </c>
      <c r="H187" s="210">
        <v>430.36599999999999</v>
      </c>
      <c r="I187" s="211"/>
      <c r="J187" s="212">
        <f>ROUND(I187*H187,2)</f>
        <v>0</v>
      </c>
      <c r="K187" s="208" t="s">
        <v>145</v>
      </c>
      <c r="L187" s="46"/>
      <c r="M187" s="213" t="s">
        <v>19</v>
      </c>
      <c r="N187" s="214" t="s">
        <v>48</v>
      </c>
      <c r="O187" s="86"/>
      <c r="P187" s="215">
        <f>O187*H187</f>
        <v>0</v>
      </c>
      <c r="Q187" s="215">
        <v>0.0067200000000000003</v>
      </c>
      <c r="R187" s="215">
        <f>Q187*H187</f>
        <v>2.8920595200000001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146</v>
      </c>
      <c r="AT187" s="217" t="s">
        <v>141</v>
      </c>
      <c r="AU187" s="217" t="s">
        <v>147</v>
      </c>
      <c r="AY187" s="19" t="s">
        <v>136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85</v>
      </c>
      <c r="BK187" s="218">
        <f>ROUND(I187*H187,2)</f>
        <v>0</v>
      </c>
      <c r="BL187" s="19" t="s">
        <v>146</v>
      </c>
      <c r="BM187" s="217" t="s">
        <v>215</v>
      </c>
    </row>
    <row r="188" s="2" customFormat="1">
      <c r="A188" s="40"/>
      <c r="B188" s="41"/>
      <c r="C188" s="42"/>
      <c r="D188" s="219" t="s">
        <v>149</v>
      </c>
      <c r="E188" s="42"/>
      <c r="F188" s="220" t="s">
        <v>216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149</v>
      </c>
      <c r="AU188" s="19" t="s">
        <v>147</v>
      </c>
    </row>
    <row r="189" s="13" customFormat="1">
      <c r="A189" s="13"/>
      <c r="B189" s="224"/>
      <c r="C189" s="225"/>
      <c r="D189" s="226" t="s">
        <v>151</v>
      </c>
      <c r="E189" s="227" t="s">
        <v>19</v>
      </c>
      <c r="F189" s="228" t="s">
        <v>217</v>
      </c>
      <c r="G189" s="225"/>
      <c r="H189" s="229">
        <v>471.68000000000001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151</v>
      </c>
      <c r="AU189" s="235" t="s">
        <v>147</v>
      </c>
      <c r="AV189" s="13" t="s">
        <v>87</v>
      </c>
      <c r="AW189" s="13" t="s">
        <v>37</v>
      </c>
      <c r="AX189" s="13" t="s">
        <v>77</v>
      </c>
      <c r="AY189" s="235" t="s">
        <v>136</v>
      </c>
    </row>
    <row r="190" s="13" customFormat="1">
      <c r="A190" s="13"/>
      <c r="B190" s="224"/>
      <c r="C190" s="225"/>
      <c r="D190" s="226" t="s">
        <v>151</v>
      </c>
      <c r="E190" s="227" t="s">
        <v>19</v>
      </c>
      <c r="F190" s="228" t="s">
        <v>218</v>
      </c>
      <c r="G190" s="225"/>
      <c r="H190" s="229">
        <v>58.950000000000003</v>
      </c>
      <c r="I190" s="230"/>
      <c r="J190" s="225"/>
      <c r="K190" s="225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151</v>
      </c>
      <c r="AU190" s="235" t="s">
        <v>147</v>
      </c>
      <c r="AV190" s="13" t="s">
        <v>87</v>
      </c>
      <c r="AW190" s="13" t="s">
        <v>37</v>
      </c>
      <c r="AX190" s="13" t="s">
        <v>77</v>
      </c>
      <c r="AY190" s="235" t="s">
        <v>136</v>
      </c>
    </row>
    <row r="191" s="13" customFormat="1">
      <c r="A191" s="13"/>
      <c r="B191" s="224"/>
      <c r="C191" s="225"/>
      <c r="D191" s="226" t="s">
        <v>151</v>
      </c>
      <c r="E191" s="227" t="s">
        <v>19</v>
      </c>
      <c r="F191" s="228" t="s">
        <v>219</v>
      </c>
      <c r="G191" s="225"/>
      <c r="H191" s="229">
        <v>32.759999999999998</v>
      </c>
      <c r="I191" s="230"/>
      <c r="J191" s="225"/>
      <c r="K191" s="225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151</v>
      </c>
      <c r="AU191" s="235" t="s">
        <v>147</v>
      </c>
      <c r="AV191" s="13" t="s">
        <v>87</v>
      </c>
      <c r="AW191" s="13" t="s">
        <v>37</v>
      </c>
      <c r="AX191" s="13" t="s">
        <v>77</v>
      </c>
      <c r="AY191" s="235" t="s">
        <v>136</v>
      </c>
    </row>
    <row r="192" s="13" customFormat="1">
      <c r="A192" s="13"/>
      <c r="B192" s="224"/>
      <c r="C192" s="225"/>
      <c r="D192" s="226" t="s">
        <v>151</v>
      </c>
      <c r="E192" s="227" t="s">
        <v>19</v>
      </c>
      <c r="F192" s="228" t="s">
        <v>220</v>
      </c>
      <c r="G192" s="225"/>
      <c r="H192" s="229">
        <v>-95.290000000000006</v>
      </c>
      <c r="I192" s="230"/>
      <c r="J192" s="225"/>
      <c r="K192" s="225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151</v>
      </c>
      <c r="AU192" s="235" t="s">
        <v>147</v>
      </c>
      <c r="AV192" s="13" t="s">
        <v>87</v>
      </c>
      <c r="AW192" s="13" t="s">
        <v>37</v>
      </c>
      <c r="AX192" s="13" t="s">
        <v>77</v>
      </c>
      <c r="AY192" s="235" t="s">
        <v>136</v>
      </c>
    </row>
    <row r="193" s="13" customFormat="1">
      <c r="A193" s="13"/>
      <c r="B193" s="224"/>
      <c r="C193" s="225"/>
      <c r="D193" s="226" t="s">
        <v>151</v>
      </c>
      <c r="E193" s="227" t="s">
        <v>19</v>
      </c>
      <c r="F193" s="228" t="s">
        <v>221</v>
      </c>
      <c r="G193" s="225"/>
      <c r="H193" s="229">
        <v>-11.111000000000001</v>
      </c>
      <c r="I193" s="230"/>
      <c r="J193" s="225"/>
      <c r="K193" s="225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151</v>
      </c>
      <c r="AU193" s="235" t="s">
        <v>147</v>
      </c>
      <c r="AV193" s="13" t="s">
        <v>87</v>
      </c>
      <c r="AW193" s="13" t="s">
        <v>37</v>
      </c>
      <c r="AX193" s="13" t="s">
        <v>77</v>
      </c>
      <c r="AY193" s="235" t="s">
        <v>136</v>
      </c>
    </row>
    <row r="194" s="13" customFormat="1">
      <c r="A194" s="13"/>
      <c r="B194" s="224"/>
      <c r="C194" s="225"/>
      <c r="D194" s="226" t="s">
        <v>151</v>
      </c>
      <c r="E194" s="227" t="s">
        <v>19</v>
      </c>
      <c r="F194" s="228" t="s">
        <v>222</v>
      </c>
      <c r="G194" s="225"/>
      <c r="H194" s="229">
        <v>-26.623000000000001</v>
      </c>
      <c r="I194" s="230"/>
      <c r="J194" s="225"/>
      <c r="K194" s="225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151</v>
      </c>
      <c r="AU194" s="235" t="s">
        <v>147</v>
      </c>
      <c r="AV194" s="13" t="s">
        <v>87</v>
      </c>
      <c r="AW194" s="13" t="s">
        <v>37</v>
      </c>
      <c r="AX194" s="13" t="s">
        <v>77</v>
      </c>
      <c r="AY194" s="235" t="s">
        <v>136</v>
      </c>
    </row>
    <row r="195" s="14" customFormat="1">
      <c r="A195" s="14"/>
      <c r="B195" s="236"/>
      <c r="C195" s="237"/>
      <c r="D195" s="226" t="s">
        <v>151</v>
      </c>
      <c r="E195" s="238" t="s">
        <v>19</v>
      </c>
      <c r="F195" s="239" t="s">
        <v>156</v>
      </c>
      <c r="G195" s="237"/>
      <c r="H195" s="240">
        <v>430.36599999999999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6" t="s">
        <v>151</v>
      </c>
      <c r="AU195" s="246" t="s">
        <v>147</v>
      </c>
      <c r="AV195" s="14" t="s">
        <v>146</v>
      </c>
      <c r="AW195" s="14" t="s">
        <v>37</v>
      </c>
      <c r="AX195" s="14" t="s">
        <v>85</v>
      </c>
      <c r="AY195" s="246" t="s">
        <v>136</v>
      </c>
    </row>
    <row r="196" s="2" customFormat="1" ht="24.15" customHeight="1">
      <c r="A196" s="40"/>
      <c r="B196" s="41"/>
      <c r="C196" s="206" t="s">
        <v>223</v>
      </c>
      <c r="D196" s="206" t="s">
        <v>141</v>
      </c>
      <c r="E196" s="207" t="s">
        <v>224</v>
      </c>
      <c r="F196" s="208" t="s">
        <v>225</v>
      </c>
      <c r="G196" s="209" t="s">
        <v>144</v>
      </c>
      <c r="H196" s="210">
        <v>37.734000000000002</v>
      </c>
      <c r="I196" s="211"/>
      <c r="J196" s="212">
        <f>ROUND(I196*H196,2)</f>
        <v>0</v>
      </c>
      <c r="K196" s="208" t="s">
        <v>145</v>
      </c>
      <c r="L196" s="46"/>
      <c r="M196" s="213" t="s">
        <v>19</v>
      </c>
      <c r="N196" s="214" t="s">
        <v>48</v>
      </c>
      <c r="O196" s="86"/>
      <c r="P196" s="215">
        <f>O196*H196</f>
        <v>0</v>
      </c>
      <c r="Q196" s="215">
        <v>0.00022000000000000001</v>
      </c>
      <c r="R196" s="215">
        <f>Q196*H196</f>
        <v>0.00830148</v>
      </c>
      <c r="S196" s="215">
        <v>0.002</v>
      </c>
      <c r="T196" s="216">
        <f>S196*H196</f>
        <v>0.075468000000000007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226</v>
      </c>
      <c r="AT196" s="217" t="s">
        <v>141</v>
      </c>
      <c r="AU196" s="217" t="s">
        <v>147</v>
      </c>
      <c r="AY196" s="19" t="s">
        <v>136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85</v>
      </c>
      <c r="BK196" s="218">
        <f>ROUND(I196*H196,2)</f>
        <v>0</v>
      </c>
      <c r="BL196" s="19" t="s">
        <v>226</v>
      </c>
      <c r="BM196" s="217" t="s">
        <v>227</v>
      </c>
    </row>
    <row r="197" s="2" customFormat="1">
      <c r="A197" s="40"/>
      <c r="B197" s="41"/>
      <c r="C197" s="42"/>
      <c r="D197" s="219" t="s">
        <v>149</v>
      </c>
      <c r="E197" s="42"/>
      <c r="F197" s="220" t="s">
        <v>228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149</v>
      </c>
      <c r="AU197" s="19" t="s">
        <v>147</v>
      </c>
    </row>
    <row r="198" s="13" customFormat="1">
      <c r="A198" s="13"/>
      <c r="B198" s="224"/>
      <c r="C198" s="225"/>
      <c r="D198" s="226" t="s">
        <v>151</v>
      </c>
      <c r="E198" s="227" t="s">
        <v>19</v>
      </c>
      <c r="F198" s="228" t="s">
        <v>229</v>
      </c>
      <c r="G198" s="225"/>
      <c r="H198" s="229">
        <v>11.111000000000001</v>
      </c>
      <c r="I198" s="230"/>
      <c r="J198" s="225"/>
      <c r="K198" s="225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151</v>
      </c>
      <c r="AU198" s="235" t="s">
        <v>147</v>
      </c>
      <c r="AV198" s="13" t="s">
        <v>87</v>
      </c>
      <c r="AW198" s="13" t="s">
        <v>37</v>
      </c>
      <c r="AX198" s="13" t="s">
        <v>77</v>
      </c>
      <c r="AY198" s="235" t="s">
        <v>136</v>
      </c>
    </row>
    <row r="199" s="13" customFormat="1">
      <c r="A199" s="13"/>
      <c r="B199" s="224"/>
      <c r="C199" s="225"/>
      <c r="D199" s="226" t="s">
        <v>151</v>
      </c>
      <c r="E199" s="227" t="s">
        <v>19</v>
      </c>
      <c r="F199" s="228" t="s">
        <v>230</v>
      </c>
      <c r="G199" s="225"/>
      <c r="H199" s="229">
        <v>26.623000000000001</v>
      </c>
      <c r="I199" s="230"/>
      <c r="J199" s="225"/>
      <c r="K199" s="225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151</v>
      </c>
      <c r="AU199" s="235" t="s">
        <v>147</v>
      </c>
      <c r="AV199" s="13" t="s">
        <v>87</v>
      </c>
      <c r="AW199" s="13" t="s">
        <v>37</v>
      </c>
      <c r="AX199" s="13" t="s">
        <v>77</v>
      </c>
      <c r="AY199" s="235" t="s">
        <v>136</v>
      </c>
    </row>
    <row r="200" s="14" customFormat="1">
      <c r="A200" s="14"/>
      <c r="B200" s="236"/>
      <c r="C200" s="237"/>
      <c r="D200" s="226" t="s">
        <v>151</v>
      </c>
      <c r="E200" s="238" t="s">
        <v>19</v>
      </c>
      <c r="F200" s="239" t="s">
        <v>156</v>
      </c>
      <c r="G200" s="237"/>
      <c r="H200" s="240">
        <v>37.734000000000002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6" t="s">
        <v>151</v>
      </c>
      <c r="AU200" s="246" t="s">
        <v>147</v>
      </c>
      <c r="AV200" s="14" t="s">
        <v>146</v>
      </c>
      <c r="AW200" s="14" t="s">
        <v>37</v>
      </c>
      <c r="AX200" s="14" t="s">
        <v>85</v>
      </c>
      <c r="AY200" s="246" t="s">
        <v>136</v>
      </c>
    </row>
    <row r="201" s="12" customFormat="1" ht="22.8" customHeight="1">
      <c r="A201" s="12"/>
      <c r="B201" s="190"/>
      <c r="C201" s="191"/>
      <c r="D201" s="192" t="s">
        <v>76</v>
      </c>
      <c r="E201" s="204" t="s">
        <v>223</v>
      </c>
      <c r="F201" s="204" t="s">
        <v>231</v>
      </c>
      <c r="G201" s="191"/>
      <c r="H201" s="191"/>
      <c r="I201" s="194"/>
      <c r="J201" s="205">
        <f>BK201</f>
        <v>0</v>
      </c>
      <c r="K201" s="191"/>
      <c r="L201" s="196"/>
      <c r="M201" s="197"/>
      <c r="N201" s="198"/>
      <c r="O201" s="198"/>
      <c r="P201" s="199">
        <f>P202+P221+P226+P257</f>
        <v>0</v>
      </c>
      <c r="Q201" s="198"/>
      <c r="R201" s="199">
        <f>R202+R221+R226+R257</f>
        <v>4.3452576000000001</v>
      </c>
      <c r="S201" s="198"/>
      <c r="T201" s="200">
        <f>T202+T221+T226+T257</f>
        <v>12.34118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1" t="s">
        <v>85</v>
      </c>
      <c r="AT201" s="202" t="s">
        <v>76</v>
      </c>
      <c r="AU201" s="202" t="s">
        <v>85</v>
      </c>
      <c r="AY201" s="201" t="s">
        <v>136</v>
      </c>
      <c r="BK201" s="203">
        <f>BK202+BK221+BK226+BK257</f>
        <v>0</v>
      </c>
    </row>
    <row r="202" s="12" customFormat="1" ht="20.88" customHeight="1">
      <c r="A202" s="12"/>
      <c r="B202" s="190"/>
      <c r="C202" s="191"/>
      <c r="D202" s="192" t="s">
        <v>76</v>
      </c>
      <c r="E202" s="204" t="s">
        <v>232</v>
      </c>
      <c r="F202" s="204" t="s">
        <v>233</v>
      </c>
      <c r="G202" s="191"/>
      <c r="H202" s="191"/>
      <c r="I202" s="194"/>
      <c r="J202" s="205">
        <f>BK202</f>
        <v>0</v>
      </c>
      <c r="K202" s="191"/>
      <c r="L202" s="196"/>
      <c r="M202" s="197"/>
      <c r="N202" s="198"/>
      <c r="O202" s="198"/>
      <c r="P202" s="199">
        <f>SUM(P203:P220)</f>
        <v>0</v>
      </c>
      <c r="Q202" s="198"/>
      <c r="R202" s="199">
        <f>SUM(R203:R220)</f>
        <v>0</v>
      </c>
      <c r="S202" s="198"/>
      <c r="T202" s="200">
        <f>SUM(T203:T220)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1" t="s">
        <v>85</v>
      </c>
      <c r="AT202" s="202" t="s">
        <v>76</v>
      </c>
      <c r="AU202" s="202" t="s">
        <v>87</v>
      </c>
      <c r="AY202" s="201" t="s">
        <v>136</v>
      </c>
      <c r="BK202" s="203">
        <f>SUM(BK203:BK220)</f>
        <v>0</v>
      </c>
    </row>
    <row r="203" s="2" customFormat="1" ht="24.15" customHeight="1">
      <c r="A203" s="40"/>
      <c r="B203" s="41"/>
      <c r="C203" s="206" t="s">
        <v>234</v>
      </c>
      <c r="D203" s="206" t="s">
        <v>141</v>
      </c>
      <c r="E203" s="207" t="s">
        <v>235</v>
      </c>
      <c r="F203" s="208" t="s">
        <v>236</v>
      </c>
      <c r="G203" s="209" t="s">
        <v>144</v>
      </c>
      <c r="H203" s="210">
        <v>563.38999999999999</v>
      </c>
      <c r="I203" s="211"/>
      <c r="J203" s="212">
        <f>ROUND(I203*H203,2)</f>
        <v>0</v>
      </c>
      <c r="K203" s="208" t="s">
        <v>145</v>
      </c>
      <c r="L203" s="46"/>
      <c r="M203" s="213" t="s">
        <v>19</v>
      </c>
      <c r="N203" s="214" t="s">
        <v>48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146</v>
      </c>
      <c r="AT203" s="217" t="s">
        <v>141</v>
      </c>
      <c r="AU203" s="217" t="s">
        <v>147</v>
      </c>
      <c r="AY203" s="19" t="s">
        <v>136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85</v>
      </c>
      <c r="BK203" s="218">
        <f>ROUND(I203*H203,2)</f>
        <v>0</v>
      </c>
      <c r="BL203" s="19" t="s">
        <v>146</v>
      </c>
      <c r="BM203" s="217" t="s">
        <v>237</v>
      </c>
    </row>
    <row r="204" s="2" customFormat="1">
      <c r="A204" s="40"/>
      <c r="B204" s="41"/>
      <c r="C204" s="42"/>
      <c r="D204" s="219" t="s">
        <v>149</v>
      </c>
      <c r="E204" s="42"/>
      <c r="F204" s="220" t="s">
        <v>238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149</v>
      </c>
      <c r="AU204" s="19" t="s">
        <v>147</v>
      </c>
    </row>
    <row r="205" s="13" customFormat="1">
      <c r="A205" s="13"/>
      <c r="B205" s="224"/>
      <c r="C205" s="225"/>
      <c r="D205" s="226" t="s">
        <v>151</v>
      </c>
      <c r="E205" s="227" t="s">
        <v>19</v>
      </c>
      <c r="F205" s="228" t="s">
        <v>217</v>
      </c>
      <c r="G205" s="225"/>
      <c r="H205" s="229">
        <v>471.68000000000001</v>
      </c>
      <c r="I205" s="230"/>
      <c r="J205" s="225"/>
      <c r="K205" s="225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151</v>
      </c>
      <c r="AU205" s="235" t="s">
        <v>147</v>
      </c>
      <c r="AV205" s="13" t="s">
        <v>87</v>
      </c>
      <c r="AW205" s="13" t="s">
        <v>37</v>
      </c>
      <c r="AX205" s="13" t="s">
        <v>77</v>
      </c>
      <c r="AY205" s="235" t="s">
        <v>136</v>
      </c>
    </row>
    <row r="206" s="13" customFormat="1">
      <c r="A206" s="13"/>
      <c r="B206" s="224"/>
      <c r="C206" s="225"/>
      <c r="D206" s="226" t="s">
        <v>151</v>
      </c>
      <c r="E206" s="227" t="s">
        <v>19</v>
      </c>
      <c r="F206" s="228" t="s">
        <v>218</v>
      </c>
      <c r="G206" s="225"/>
      <c r="H206" s="229">
        <v>58.950000000000003</v>
      </c>
      <c r="I206" s="230"/>
      <c r="J206" s="225"/>
      <c r="K206" s="225"/>
      <c r="L206" s="231"/>
      <c r="M206" s="232"/>
      <c r="N206" s="233"/>
      <c r="O206" s="233"/>
      <c r="P206" s="233"/>
      <c r="Q206" s="233"/>
      <c r="R206" s="233"/>
      <c r="S206" s="233"/>
      <c r="T206" s="23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5" t="s">
        <v>151</v>
      </c>
      <c r="AU206" s="235" t="s">
        <v>147</v>
      </c>
      <c r="AV206" s="13" t="s">
        <v>87</v>
      </c>
      <c r="AW206" s="13" t="s">
        <v>37</v>
      </c>
      <c r="AX206" s="13" t="s">
        <v>77</v>
      </c>
      <c r="AY206" s="235" t="s">
        <v>136</v>
      </c>
    </row>
    <row r="207" s="13" customFormat="1">
      <c r="A207" s="13"/>
      <c r="B207" s="224"/>
      <c r="C207" s="225"/>
      <c r="D207" s="226" t="s">
        <v>151</v>
      </c>
      <c r="E207" s="227" t="s">
        <v>19</v>
      </c>
      <c r="F207" s="228" t="s">
        <v>219</v>
      </c>
      <c r="G207" s="225"/>
      <c r="H207" s="229">
        <v>32.759999999999998</v>
      </c>
      <c r="I207" s="230"/>
      <c r="J207" s="225"/>
      <c r="K207" s="225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151</v>
      </c>
      <c r="AU207" s="235" t="s">
        <v>147</v>
      </c>
      <c r="AV207" s="13" t="s">
        <v>87</v>
      </c>
      <c r="AW207" s="13" t="s">
        <v>37</v>
      </c>
      <c r="AX207" s="13" t="s">
        <v>77</v>
      </c>
      <c r="AY207" s="235" t="s">
        <v>136</v>
      </c>
    </row>
    <row r="208" s="14" customFormat="1">
      <c r="A208" s="14"/>
      <c r="B208" s="236"/>
      <c r="C208" s="237"/>
      <c r="D208" s="226" t="s">
        <v>151</v>
      </c>
      <c r="E208" s="238" t="s">
        <v>19</v>
      </c>
      <c r="F208" s="239" t="s">
        <v>156</v>
      </c>
      <c r="G208" s="237"/>
      <c r="H208" s="240">
        <v>563.38999999999999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6" t="s">
        <v>151</v>
      </c>
      <c r="AU208" s="246" t="s">
        <v>147</v>
      </c>
      <c r="AV208" s="14" t="s">
        <v>146</v>
      </c>
      <c r="AW208" s="14" t="s">
        <v>37</v>
      </c>
      <c r="AX208" s="14" t="s">
        <v>85</v>
      </c>
      <c r="AY208" s="246" t="s">
        <v>136</v>
      </c>
    </row>
    <row r="209" s="2" customFormat="1" ht="24.15" customHeight="1">
      <c r="A209" s="40"/>
      <c r="B209" s="41"/>
      <c r="C209" s="206" t="s">
        <v>239</v>
      </c>
      <c r="D209" s="206" t="s">
        <v>141</v>
      </c>
      <c r="E209" s="207" t="s">
        <v>240</v>
      </c>
      <c r="F209" s="208" t="s">
        <v>241</v>
      </c>
      <c r="G209" s="209" t="s">
        <v>144</v>
      </c>
      <c r="H209" s="210">
        <v>33803.400000000001</v>
      </c>
      <c r="I209" s="211"/>
      <c r="J209" s="212">
        <f>ROUND(I209*H209,2)</f>
        <v>0</v>
      </c>
      <c r="K209" s="208" t="s">
        <v>145</v>
      </c>
      <c r="L209" s="46"/>
      <c r="M209" s="213" t="s">
        <v>19</v>
      </c>
      <c r="N209" s="214" t="s">
        <v>48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146</v>
      </c>
      <c r="AT209" s="217" t="s">
        <v>141</v>
      </c>
      <c r="AU209" s="217" t="s">
        <v>147</v>
      </c>
      <c r="AY209" s="19" t="s">
        <v>136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85</v>
      </c>
      <c r="BK209" s="218">
        <f>ROUND(I209*H209,2)</f>
        <v>0</v>
      </c>
      <c r="BL209" s="19" t="s">
        <v>146</v>
      </c>
      <c r="BM209" s="217" t="s">
        <v>242</v>
      </c>
    </row>
    <row r="210" s="2" customFormat="1">
      <c r="A210" s="40"/>
      <c r="B210" s="41"/>
      <c r="C210" s="42"/>
      <c r="D210" s="219" t="s">
        <v>149</v>
      </c>
      <c r="E210" s="42"/>
      <c r="F210" s="220" t="s">
        <v>243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149</v>
      </c>
      <c r="AU210" s="19" t="s">
        <v>147</v>
      </c>
    </row>
    <row r="211" s="13" customFormat="1">
      <c r="A211" s="13"/>
      <c r="B211" s="224"/>
      <c r="C211" s="225"/>
      <c r="D211" s="226" t="s">
        <v>151</v>
      </c>
      <c r="E211" s="227" t="s">
        <v>19</v>
      </c>
      <c r="F211" s="228" t="s">
        <v>244</v>
      </c>
      <c r="G211" s="225"/>
      <c r="H211" s="229">
        <v>33803.400000000001</v>
      </c>
      <c r="I211" s="230"/>
      <c r="J211" s="225"/>
      <c r="K211" s="225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151</v>
      </c>
      <c r="AU211" s="235" t="s">
        <v>147</v>
      </c>
      <c r="AV211" s="13" t="s">
        <v>87</v>
      </c>
      <c r="AW211" s="13" t="s">
        <v>37</v>
      </c>
      <c r="AX211" s="13" t="s">
        <v>77</v>
      </c>
      <c r="AY211" s="235" t="s">
        <v>136</v>
      </c>
    </row>
    <row r="212" s="14" customFormat="1">
      <c r="A212" s="14"/>
      <c r="B212" s="236"/>
      <c r="C212" s="237"/>
      <c r="D212" s="226" t="s">
        <v>151</v>
      </c>
      <c r="E212" s="238" t="s">
        <v>19</v>
      </c>
      <c r="F212" s="239" t="s">
        <v>156</v>
      </c>
      <c r="G212" s="237"/>
      <c r="H212" s="240">
        <v>33803.400000000001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6" t="s">
        <v>151</v>
      </c>
      <c r="AU212" s="246" t="s">
        <v>147</v>
      </c>
      <c r="AV212" s="14" t="s">
        <v>146</v>
      </c>
      <c r="AW212" s="14" t="s">
        <v>37</v>
      </c>
      <c r="AX212" s="14" t="s">
        <v>85</v>
      </c>
      <c r="AY212" s="246" t="s">
        <v>136</v>
      </c>
    </row>
    <row r="213" s="2" customFormat="1" ht="24.15" customHeight="1">
      <c r="A213" s="40"/>
      <c r="B213" s="41"/>
      <c r="C213" s="206" t="s">
        <v>245</v>
      </c>
      <c r="D213" s="206" t="s">
        <v>141</v>
      </c>
      <c r="E213" s="207" t="s">
        <v>246</v>
      </c>
      <c r="F213" s="208" t="s">
        <v>247</v>
      </c>
      <c r="G213" s="209" t="s">
        <v>144</v>
      </c>
      <c r="H213" s="210">
        <v>563.38999999999999</v>
      </c>
      <c r="I213" s="211"/>
      <c r="J213" s="212">
        <f>ROUND(I213*H213,2)</f>
        <v>0</v>
      </c>
      <c r="K213" s="208" t="s">
        <v>145</v>
      </c>
      <c r="L213" s="46"/>
      <c r="M213" s="213" t="s">
        <v>19</v>
      </c>
      <c r="N213" s="214" t="s">
        <v>48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146</v>
      </c>
      <c r="AT213" s="217" t="s">
        <v>141</v>
      </c>
      <c r="AU213" s="217" t="s">
        <v>147</v>
      </c>
      <c r="AY213" s="19" t="s">
        <v>136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85</v>
      </c>
      <c r="BK213" s="218">
        <f>ROUND(I213*H213,2)</f>
        <v>0</v>
      </c>
      <c r="BL213" s="19" t="s">
        <v>146</v>
      </c>
      <c r="BM213" s="217" t="s">
        <v>248</v>
      </c>
    </row>
    <row r="214" s="2" customFormat="1">
      <c r="A214" s="40"/>
      <c r="B214" s="41"/>
      <c r="C214" s="42"/>
      <c r="D214" s="219" t="s">
        <v>149</v>
      </c>
      <c r="E214" s="42"/>
      <c r="F214" s="220" t="s">
        <v>249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149</v>
      </c>
      <c r="AU214" s="19" t="s">
        <v>147</v>
      </c>
    </row>
    <row r="215" s="2" customFormat="1" ht="16.5" customHeight="1">
      <c r="A215" s="40"/>
      <c r="B215" s="41"/>
      <c r="C215" s="206" t="s">
        <v>250</v>
      </c>
      <c r="D215" s="206" t="s">
        <v>141</v>
      </c>
      <c r="E215" s="207" t="s">
        <v>251</v>
      </c>
      <c r="F215" s="208" t="s">
        <v>252</v>
      </c>
      <c r="G215" s="209" t="s">
        <v>144</v>
      </c>
      <c r="H215" s="210">
        <v>563.38999999999999</v>
      </c>
      <c r="I215" s="211"/>
      <c r="J215" s="212">
        <f>ROUND(I215*H215,2)</f>
        <v>0</v>
      </c>
      <c r="K215" s="208" t="s">
        <v>145</v>
      </c>
      <c r="L215" s="46"/>
      <c r="M215" s="213" t="s">
        <v>19</v>
      </c>
      <c r="N215" s="214" t="s">
        <v>48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146</v>
      </c>
      <c r="AT215" s="217" t="s">
        <v>141</v>
      </c>
      <c r="AU215" s="217" t="s">
        <v>147</v>
      </c>
      <c r="AY215" s="19" t="s">
        <v>136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85</v>
      </c>
      <c r="BK215" s="218">
        <f>ROUND(I215*H215,2)</f>
        <v>0</v>
      </c>
      <c r="BL215" s="19" t="s">
        <v>146</v>
      </c>
      <c r="BM215" s="217" t="s">
        <v>253</v>
      </c>
    </row>
    <row r="216" s="2" customFormat="1">
      <c r="A216" s="40"/>
      <c r="B216" s="41"/>
      <c r="C216" s="42"/>
      <c r="D216" s="219" t="s">
        <v>149</v>
      </c>
      <c r="E216" s="42"/>
      <c r="F216" s="220" t="s">
        <v>254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149</v>
      </c>
      <c r="AU216" s="19" t="s">
        <v>147</v>
      </c>
    </row>
    <row r="217" s="2" customFormat="1" ht="16.5" customHeight="1">
      <c r="A217" s="40"/>
      <c r="B217" s="41"/>
      <c r="C217" s="206" t="s">
        <v>255</v>
      </c>
      <c r="D217" s="206" t="s">
        <v>141</v>
      </c>
      <c r="E217" s="207" t="s">
        <v>256</v>
      </c>
      <c r="F217" s="208" t="s">
        <v>257</v>
      </c>
      <c r="G217" s="209" t="s">
        <v>144</v>
      </c>
      <c r="H217" s="210">
        <v>33803.400000000001</v>
      </c>
      <c r="I217" s="211"/>
      <c r="J217" s="212">
        <f>ROUND(I217*H217,2)</f>
        <v>0</v>
      </c>
      <c r="K217" s="208" t="s">
        <v>145</v>
      </c>
      <c r="L217" s="46"/>
      <c r="M217" s="213" t="s">
        <v>19</v>
      </c>
      <c r="N217" s="214" t="s">
        <v>48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146</v>
      </c>
      <c r="AT217" s="217" t="s">
        <v>141</v>
      </c>
      <c r="AU217" s="217" t="s">
        <v>147</v>
      </c>
      <c r="AY217" s="19" t="s">
        <v>136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85</v>
      </c>
      <c r="BK217" s="218">
        <f>ROUND(I217*H217,2)</f>
        <v>0</v>
      </c>
      <c r="BL217" s="19" t="s">
        <v>146</v>
      </c>
      <c r="BM217" s="217" t="s">
        <v>258</v>
      </c>
    </row>
    <row r="218" s="2" customFormat="1">
      <c r="A218" s="40"/>
      <c r="B218" s="41"/>
      <c r="C218" s="42"/>
      <c r="D218" s="219" t="s">
        <v>149</v>
      </c>
      <c r="E218" s="42"/>
      <c r="F218" s="220" t="s">
        <v>259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149</v>
      </c>
      <c r="AU218" s="19" t="s">
        <v>147</v>
      </c>
    </row>
    <row r="219" s="2" customFormat="1" ht="16.5" customHeight="1">
      <c r="A219" s="40"/>
      <c r="B219" s="41"/>
      <c r="C219" s="206" t="s">
        <v>8</v>
      </c>
      <c r="D219" s="206" t="s">
        <v>141</v>
      </c>
      <c r="E219" s="207" t="s">
        <v>260</v>
      </c>
      <c r="F219" s="208" t="s">
        <v>261</v>
      </c>
      <c r="G219" s="209" t="s">
        <v>144</v>
      </c>
      <c r="H219" s="210">
        <v>563.38999999999999</v>
      </c>
      <c r="I219" s="211"/>
      <c r="J219" s="212">
        <f>ROUND(I219*H219,2)</f>
        <v>0</v>
      </c>
      <c r="K219" s="208" t="s">
        <v>145</v>
      </c>
      <c r="L219" s="46"/>
      <c r="M219" s="213" t="s">
        <v>19</v>
      </c>
      <c r="N219" s="214" t="s">
        <v>48</v>
      </c>
      <c r="O219" s="86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146</v>
      </c>
      <c r="AT219" s="217" t="s">
        <v>141</v>
      </c>
      <c r="AU219" s="217" t="s">
        <v>147</v>
      </c>
      <c r="AY219" s="19" t="s">
        <v>136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85</v>
      </c>
      <c r="BK219" s="218">
        <f>ROUND(I219*H219,2)</f>
        <v>0</v>
      </c>
      <c r="BL219" s="19" t="s">
        <v>146</v>
      </c>
      <c r="BM219" s="217" t="s">
        <v>262</v>
      </c>
    </row>
    <row r="220" s="2" customFormat="1">
      <c r="A220" s="40"/>
      <c r="B220" s="41"/>
      <c r="C220" s="42"/>
      <c r="D220" s="219" t="s">
        <v>149</v>
      </c>
      <c r="E220" s="42"/>
      <c r="F220" s="220" t="s">
        <v>263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149</v>
      </c>
      <c r="AU220" s="19" t="s">
        <v>147</v>
      </c>
    </row>
    <row r="221" s="12" customFormat="1" ht="20.88" customHeight="1">
      <c r="A221" s="12"/>
      <c r="B221" s="190"/>
      <c r="C221" s="191"/>
      <c r="D221" s="192" t="s">
        <v>76</v>
      </c>
      <c r="E221" s="204" t="s">
        <v>264</v>
      </c>
      <c r="F221" s="204" t="s">
        <v>265</v>
      </c>
      <c r="G221" s="191"/>
      <c r="H221" s="191"/>
      <c r="I221" s="194"/>
      <c r="J221" s="205">
        <f>BK221</f>
        <v>0</v>
      </c>
      <c r="K221" s="191"/>
      <c r="L221" s="196"/>
      <c r="M221" s="197"/>
      <c r="N221" s="198"/>
      <c r="O221" s="198"/>
      <c r="P221" s="199">
        <f>SUM(P222:P225)</f>
        <v>0</v>
      </c>
      <c r="Q221" s="198"/>
      <c r="R221" s="199">
        <f>SUM(R222:R225)</f>
        <v>0</v>
      </c>
      <c r="S221" s="198"/>
      <c r="T221" s="200">
        <f>SUM(T222:T225)</f>
        <v>1.1000000000000001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1" t="s">
        <v>85</v>
      </c>
      <c r="AT221" s="202" t="s">
        <v>76</v>
      </c>
      <c r="AU221" s="202" t="s">
        <v>87</v>
      </c>
      <c r="AY221" s="201" t="s">
        <v>136</v>
      </c>
      <c r="BK221" s="203">
        <f>SUM(BK222:BK225)</f>
        <v>0</v>
      </c>
    </row>
    <row r="222" s="2" customFormat="1" ht="16.5" customHeight="1">
      <c r="A222" s="40"/>
      <c r="B222" s="41"/>
      <c r="C222" s="206" t="s">
        <v>226</v>
      </c>
      <c r="D222" s="206" t="s">
        <v>141</v>
      </c>
      <c r="E222" s="207" t="s">
        <v>266</v>
      </c>
      <c r="F222" s="208" t="s">
        <v>267</v>
      </c>
      <c r="G222" s="209" t="s">
        <v>268</v>
      </c>
      <c r="H222" s="210">
        <v>0.5</v>
      </c>
      <c r="I222" s="211"/>
      <c r="J222" s="212">
        <f>ROUND(I222*H222,2)</f>
        <v>0</v>
      </c>
      <c r="K222" s="208" t="s">
        <v>145</v>
      </c>
      <c r="L222" s="46"/>
      <c r="M222" s="213" t="s">
        <v>19</v>
      </c>
      <c r="N222" s="214" t="s">
        <v>48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2.2000000000000002</v>
      </c>
      <c r="T222" s="216">
        <f>S222*H222</f>
        <v>1.1000000000000001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146</v>
      </c>
      <c r="AT222" s="217" t="s">
        <v>141</v>
      </c>
      <c r="AU222" s="217" t="s">
        <v>147</v>
      </c>
      <c r="AY222" s="19" t="s">
        <v>136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85</v>
      </c>
      <c r="BK222" s="218">
        <f>ROUND(I222*H222,2)</f>
        <v>0</v>
      </c>
      <c r="BL222" s="19" t="s">
        <v>146</v>
      </c>
      <c r="BM222" s="217" t="s">
        <v>269</v>
      </c>
    </row>
    <row r="223" s="2" customFormat="1">
      <c r="A223" s="40"/>
      <c r="B223" s="41"/>
      <c r="C223" s="42"/>
      <c r="D223" s="219" t="s">
        <v>149</v>
      </c>
      <c r="E223" s="42"/>
      <c r="F223" s="220" t="s">
        <v>270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149</v>
      </c>
      <c r="AU223" s="19" t="s">
        <v>147</v>
      </c>
    </row>
    <row r="224" s="13" customFormat="1">
      <c r="A224" s="13"/>
      <c r="B224" s="224"/>
      <c r="C224" s="225"/>
      <c r="D224" s="226" t="s">
        <v>151</v>
      </c>
      <c r="E224" s="227" t="s">
        <v>19</v>
      </c>
      <c r="F224" s="228" t="s">
        <v>271</v>
      </c>
      <c r="G224" s="225"/>
      <c r="H224" s="229">
        <v>0.5</v>
      </c>
      <c r="I224" s="230"/>
      <c r="J224" s="225"/>
      <c r="K224" s="225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151</v>
      </c>
      <c r="AU224" s="235" t="s">
        <v>147</v>
      </c>
      <c r="AV224" s="13" t="s">
        <v>87</v>
      </c>
      <c r="AW224" s="13" t="s">
        <v>37</v>
      </c>
      <c r="AX224" s="13" t="s">
        <v>77</v>
      </c>
      <c r="AY224" s="235" t="s">
        <v>136</v>
      </c>
    </row>
    <row r="225" s="14" customFormat="1">
      <c r="A225" s="14"/>
      <c r="B225" s="236"/>
      <c r="C225" s="237"/>
      <c r="D225" s="226" t="s">
        <v>151</v>
      </c>
      <c r="E225" s="238" t="s">
        <v>19</v>
      </c>
      <c r="F225" s="239" t="s">
        <v>156</v>
      </c>
      <c r="G225" s="237"/>
      <c r="H225" s="240">
        <v>0.5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6" t="s">
        <v>151</v>
      </c>
      <c r="AU225" s="246" t="s">
        <v>147</v>
      </c>
      <c r="AV225" s="14" t="s">
        <v>146</v>
      </c>
      <c r="AW225" s="14" t="s">
        <v>37</v>
      </c>
      <c r="AX225" s="14" t="s">
        <v>85</v>
      </c>
      <c r="AY225" s="246" t="s">
        <v>136</v>
      </c>
    </row>
    <row r="226" s="12" customFormat="1" ht="20.88" customHeight="1">
      <c r="A226" s="12"/>
      <c r="B226" s="190"/>
      <c r="C226" s="191"/>
      <c r="D226" s="192" t="s">
        <v>76</v>
      </c>
      <c r="E226" s="204" t="s">
        <v>272</v>
      </c>
      <c r="F226" s="204" t="s">
        <v>273</v>
      </c>
      <c r="G226" s="191"/>
      <c r="H226" s="191"/>
      <c r="I226" s="194"/>
      <c r="J226" s="205">
        <f>BK226</f>
        <v>0</v>
      </c>
      <c r="K226" s="191"/>
      <c r="L226" s="196"/>
      <c r="M226" s="197"/>
      <c r="N226" s="198"/>
      <c r="O226" s="198"/>
      <c r="P226" s="199">
        <f>SUM(P227:P256)</f>
        <v>0</v>
      </c>
      <c r="Q226" s="198"/>
      <c r="R226" s="199">
        <f>SUM(R227:R256)</f>
        <v>0</v>
      </c>
      <c r="S226" s="198"/>
      <c r="T226" s="200">
        <f>SUM(T227:T256)</f>
        <v>6.8608799999999999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1" t="s">
        <v>85</v>
      </c>
      <c r="AT226" s="202" t="s">
        <v>76</v>
      </c>
      <c r="AU226" s="202" t="s">
        <v>87</v>
      </c>
      <c r="AY226" s="201" t="s">
        <v>136</v>
      </c>
      <c r="BK226" s="203">
        <f>SUM(BK227:BK256)</f>
        <v>0</v>
      </c>
    </row>
    <row r="227" s="2" customFormat="1" ht="24.15" customHeight="1">
      <c r="A227" s="40"/>
      <c r="B227" s="41"/>
      <c r="C227" s="206" t="s">
        <v>274</v>
      </c>
      <c r="D227" s="206" t="s">
        <v>141</v>
      </c>
      <c r="E227" s="207" t="s">
        <v>275</v>
      </c>
      <c r="F227" s="208" t="s">
        <v>276</v>
      </c>
      <c r="G227" s="209" t="s">
        <v>144</v>
      </c>
      <c r="H227" s="210">
        <v>95.290000000000006</v>
      </c>
      <c r="I227" s="211"/>
      <c r="J227" s="212">
        <f>ROUND(I227*H227,2)</f>
        <v>0</v>
      </c>
      <c r="K227" s="208" t="s">
        <v>145</v>
      </c>
      <c r="L227" s="46"/>
      <c r="M227" s="213" t="s">
        <v>19</v>
      </c>
      <c r="N227" s="214" t="s">
        <v>48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0.071999999999999995</v>
      </c>
      <c r="T227" s="216">
        <f>S227*H227</f>
        <v>6.8608799999999999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146</v>
      </c>
      <c r="AT227" s="217" t="s">
        <v>141</v>
      </c>
      <c r="AU227" s="217" t="s">
        <v>147</v>
      </c>
      <c r="AY227" s="19" t="s">
        <v>136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85</v>
      </c>
      <c r="BK227" s="218">
        <f>ROUND(I227*H227,2)</f>
        <v>0</v>
      </c>
      <c r="BL227" s="19" t="s">
        <v>146</v>
      </c>
      <c r="BM227" s="217" t="s">
        <v>277</v>
      </c>
    </row>
    <row r="228" s="2" customFormat="1">
      <c r="A228" s="40"/>
      <c r="B228" s="41"/>
      <c r="C228" s="42"/>
      <c r="D228" s="219" t="s">
        <v>149</v>
      </c>
      <c r="E228" s="42"/>
      <c r="F228" s="220" t="s">
        <v>278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149</v>
      </c>
      <c r="AU228" s="19" t="s">
        <v>147</v>
      </c>
    </row>
    <row r="229" s="15" customFormat="1">
      <c r="A229" s="15"/>
      <c r="B229" s="247"/>
      <c r="C229" s="248"/>
      <c r="D229" s="226" t="s">
        <v>151</v>
      </c>
      <c r="E229" s="249" t="s">
        <v>19</v>
      </c>
      <c r="F229" s="250" t="s">
        <v>161</v>
      </c>
      <c r="G229" s="248"/>
      <c r="H229" s="249" t="s">
        <v>19</v>
      </c>
      <c r="I229" s="251"/>
      <c r="J229" s="248"/>
      <c r="K229" s="248"/>
      <c r="L229" s="252"/>
      <c r="M229" s="253"/>
      <c r="N229" s="254"/>
      <c r="O229" s="254"/>
      <c r="P229" s="254"/>
      <c r="Q229" s="254"/>
      <c r="R229" s="254"/>
      <c r="S229" s="254"/>
      <c r="T229" s="25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6" t="s">
        <v>151</v>
      </c>
      <c r="AU229" s="256" t="s">
        <v>147</v>
      </c>
      <c r="AV229" s="15" t="s">
        <v>85</v>
      </c>
      <c r="AW229" s="15" t="s">
        <v>37</v>
      </c>
      <c r="AX229" s="15" t="s">
        <v>77</v>
      </c>
      <c r="AY229" s="256" t="s">
        <v>136</v>
      </c>
    </row>
    <row r="230" s="13" customFormat="1">
      <c r="A230" s="13"/>
      <c r="B230" s="224"/>
      <c r="C230" s="225"/>
      <c r="D230" s="226" t="s">
        <v>151</v>
      </c>
      <c r="E230" s="227" t="s">
        <v>19</v>
      </c>
      <c r="F230" s="228" t="s">
        <v>162</v>
      </c>
      <c r="G230" s="225"/>
      <c r="H230" s="229">
        <v>7.7599999999999998</v>
      </c>
      <c r="I230" s="230"/>
      <c r="J230" s="225"/>
      <c r="K230" s="225"/>
      <c r="L230" s="231"/>
      <c r="M230" s="232"/>
      <c r="N230" s="233"/>
      <c r="O230" s="233"/>
      <c r="P230" s="233"/>
      <c r="Q230" s="233"/>
      <c r="R230" s="233"/>
      <c r="S230" s="233"/>
      <c r="T230" s="23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5" t="s">
        <v>151</v>
      </c>
      <c r="AU230" s="235" t="s">
        <v>147</v>
      </c>
      <c r="AV230" s="13" t="s">
        <v>87</v>
      </c>
      <c r="AW230" s="13" t="s">
        <v>37</v>
      </c>
      <c r="AX230" s="13" t="s">
        <v>77</v>
      </c>
      <c r="AY230" s="235" t="s">
        <v>136</v>
      </c>
    </row>
    <row r="231" s="13" customFormat="1">
      <c r="A231" s="13"/>
      <c r="B231" s="224"/>
      <c r="C231" s="225"/>
      <c r="D231" s="226" t="s">
        <v>151</v>
      </c>
      <c r="E231" s="227" t="s">
        <v>19</v>
      </c>
      <c r="F231" s="228" t="s">
        <v>163</v>
      </c>
      <c r="G231" s="225"/>
      <c r="H231" s="229">
        <v>0.38</v>
      </c>
      <c r="I231" s="230"/>
      <c r="J231" s="225"/>
      <c r="K231" s="225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151</v>
      </c>
      <c r="AU231" s="235" t="s">
        <v>147</v>
      </c>
      <c r="AV231" s="13" t="s">
        <v>87</v>
      </c>
      <c r="AW231" s="13" t="s">
        <v>37</v>
      </c>
      <c r="AX231" s="13" t="s">
        <v>77</v>
      </c>
      <c r="AY231" s="235" t="s">
        <v>136</v>
      </c>
    </row>
    <row r="232" s="13" customFormat="1">
      <c r="A232" s="13"/>
      <c r="B232" s="224"/>
      <c r="C232" s="225"/>
      <c r="D232" s="226" t="s">
        <v>151</v>
      </c>
      <c r="E232" s="227" t="s">
        <v>19</v>
      </c>
      <c r="F232" s="228" t="s">
        <v>164</v>
      </c>
      <c r="G232" s="225"/>
      <c r="H232" s="229">
        <v>5.7400000000000002</v>
      </c>
      <c r="I232" s="230"/>
      <c r="J232" s="225"/>
      <c r="K232" s="225"/>
      <c r="L232" s="231"/>
      <c r="M232" s="232"/>
      <c r="N232" s="233"/>
      <c r="O232" s="233"/>
      <c r="P232" s="233"/>
      <c r="Q232" s="233"/>
      <c r="R232" s="233"/>
      <c r="S232" s="233"/>
      <c r="T232" s="23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5" t="s">
        <v>151</v>
      </c>
      <c r="AU232" s="235" t="s">
        <v>147</v>
      </c>
      <c r="AV232" s="13" t="s">
        <v>87</v>
      </c>
      <c r="AW232" s="13" t="s">
        <v>37</v>
      </c>
      <c r="AX232" s="13" t="s">
        <v>77</v>
      </c>
      <c r="AY232" s="235" t="s">
        <v>136</v>
      </c>
    </row>
    <row r="233" s="13" customFormat="1">
      <c r="A233" s="13"/>
      <c r="B233" s="224"/>
      <c r="C233" s="225"/>
      <c r="D233" s="226" t="s">
        <v>151</v>
      </c>
      <c r="E233" s="227" t="s">
        <v>19</v>
      </c>
      <c r="F233" s="228" t="s">
        <v>165</v>
      </c>
      <c r="G233" s="225"/>
      <c r="H233" s="229">
        <v>1</v>
      </c>
      <c r="I233" s="230"/>
      <c r="J233" s="225"/>
      <c r="K233" s="225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151</v>
      </c>
      <c r="AU233" s="235" t="s">
        <v>147</v>
      </c>
      <c r="AV233" s="13" t="s">
        <v>87</v>
      </c>
      <c r="AW233" s="13" t="s">
        <v>37</v>
      </c>
      <c r="AX233" s="13" t="s">
        <v>77</v>
      </c>
      <c r="AY233" s="235" t="s">
        <v>136</v>
      </c>
    </row>
    <row r="234" s="13" customFormat="1">
      <c r="A234" s="13"/>
      <c r="B234" s="224"/>
      <c r="C234" s="225"/>
      <c r="D234" s="226" t="s">
        <v>151</v>
      </c>
      <c r="E234" s="227" t="s">
        <v>19</v>
      </c>
      <c r="F234" s="228" t="s">
        <v>166</v>
      </c>
      <c r="G234" s="225"/>
      <c r="H234" s="229">
        <v>2.1000000000000001</v>
      </c>
      <c r="I234" s="230"/>
      <c r="J234" s="225"/>
      <c r="K234" s="225"/>
      <c r="L234" s="231"/>
      <c r="M234" s="232"/>
      <c r="N234" s="233"/>
      <c r="O234" s="233"/>
      <c r="P234" s="233"/>
      <c r="Q234" s="233"/>
      <c r="R234" s="233"/>
      <c r="S234" s="233"/>
      <c r="T234" s="23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5" t="s">
        <v>151</v>
      </c>
      <c r="AU234" s="235" t="s">
        <v>147</v>
      </c>
      <c r="AV234" s="13" t="s">
        <v>87</v>
      </c>
      <c r="AW234" s="13" t="s">
        <v>37</v>
      </c>
      <c r="AX234" s="13" t="s">
        <v>77</v>
      </c>
      <c r="AY234" s="235" t="s">
        <v>136</v>
      </c>
    </row>
    <row r="235" s="13" customFormat="1">
      <c r="A235" s="13"/>
      <c r="B235" s="224"/>
      <c r="C235" s="225"/>
      <c r="D235" s="226" t="s">
        <v>151</v>
      </c>
      <c r="E235" s="227" t="s">
        <v>19</v>
      </c>
      <c r="F235" s="228" t="s">
        <v>167</v>
      </c>
      <c r="G235" s="225"/>
      <c r="H235" s="229">
        <v>6.2199999999999998</v>
      </c>
      <c r="I235" s="230"/>
      <c r="J235" s="225"/>
      <c r="K235" s="225"/>
      <c r="L235" s="231"/>
      <c r="M235" s="232"/>
      <c r="N235" s="233"/>
      <c r="O235" s="233"/>
      <c r="P235" s="233"/>
      <c r="Q235" s="233"/>
      <c r="R235" s="233"/>
      <c r="S235" s="233"/>
      <c r="T235" s="23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151</v>
      </c>
      <c r="AU235" s="235" t="s">
        <v>147</v>
      </c>
      <c r="AV235" s="13" t="s">
        <v>87</v>
      </c>
      <c r="AW235" s="13" t="s">
        <v>37</v>
      </c>
      <c r="AX235" s="13" t="s">
        <v>77</v>
      </c>
      <c r="AY235" s="235" t="s">
        <v>136</v>
      </c>
    </row>
    <row r="236" s="16" customFormat="1">
      <c r="A236" s="16"/>
      <c r="B236" s="257"/>
      <c r="C236" s="258"/>
      <c r="D236" s="226" t="s">
        <v>151</v>
      </c>
      <c r="E236" s="259" t="s">
        <v>19</v>
      </c>
      <c r="F236" s="260" t="s">
        <v>168</v>
      </c>
      <c r="G236" s="258"/>
      <c r="H236" s="261">
        <v>23.199999999999999</v>
      </c>
      <c r="I236" s="262"/>
      <c r="J236" s="258"/>
      <c r="K236" s="258"/>
      <c r="L236" s="263"/>
      <c r="M236" s="264"/>
      <c r="N236" s="265"/>
      <c r="O236" s="265"/>
      <c r="P236" s="265"/>
      <c r="Q236" s="265"/>
      <c r="R236" s="265"/>
      <c r="S236" s="265"/>
      <c r="T236" s="26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67" t="s">
        <v>151</v>
      </c>
      <c r="AU236" s="267" t="s">
        <v>147</v>
      </c>
      <c r="AV236" s="16" t="s">
        <v>147</v>
      </c>
      <c r="AW236" s="16" t="s">
        <v>37</v>
      </c>
      <c r="AX236" s="16" t="s">
        <v>77</v>
      </c>
      <c r="AY236" s="267" t="s">
        <v>136</v>
      </c>
    </row>
    <row r="237" s="15" customFormat="1">
      <c r="A237" s="15"/>
      <c r="B237" s="247"/>
      <c r="C237" s="248"/>
      <c r="D237" s="226" t="s">
        <v>151</v>
      </c>
      <c r="E237" s="249" t="s">
        <v>19</v>
      </c>
      <c r="F237" s="250" t="s">
        <v>169</v>
      </c>
      <c r="G237" s="248"/>
      <c r="H237" s="249" t="s">
        <v>19</v>
      </c>
      <c r="I237" s="251"/>
      <c r="J237" s="248"/>
      <c r="K237" s="248"/>
      <c r="L237" s="252"/>
      <c r="M237" s="253"/>
      <c r="N237" s="254"/>
      <c r="O237" s="254"/>
      <c r="P237" s="254"/>
      <c r="Q237" s="254"/>
      <c r="R237" s="254"/>
      <c r="S237" s="254"/>
      <c r="T237" s="25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6" t="s">
        <v>151</v>
      </c>
      <c r="AU237" s="256" t="s">
        <v>147</v>
      </c>
      <c r="AV237" s="15" t="s">
        <v>85</v>
      </c>
      <c r="AW237" s="15" t="s">
        <v>37</v>
      </c>
      <c r="AX237" s="15" t="s">
        <v>77</v>
      </c>
      <c r="AY237" s="256" t="s">
        <v>136</v>
      </c>
    </row>
    <row r="238" s="13" customFormat="1">
      <c r="A238" s="13"/>
      <c r="B238" s="224"/>
      <c r="C238" s="225"/>
      <c r="D238" s="226" t="s">
        <v>151</v>
      </c>
      <c r="E238" s="227" t="s">
        <v>19</v>
      </c>
      <c r="F238" s="228" t="s">
        <v>170</v>
      </c>
      <c r="G238" s="225"/>
      <c r="H238" s="229">
        <v>7.5300000000000002</v>
      </c>
      <c r="I238" s="230"/>
      <c r="J238" s="225"/>
      <c r="K238" s="225"/>
      <c r="L238" s="231"/>
      <c r="M238" s="232"/>
      <c r="N238" s="233"/>
      <c r="O238" s="233"/>
      <c r="P238" s="233"/>
      <c r="Q238" s="233"/>
      <c r="R238" s="233"/>
      <c r="S238" s="233"/>
      <c r="T238" s="23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5" t="s">
        <v>151</v>
      </c>
      <c r="AU238" s="235" t="s">
        <v>147</v>
      </c>
      <c r="AV238" s="13" t="s">
        <v>87</v>
      </c>
      <c r="AW238" s="13" t="s">
        <v>37</v>
      </c>
      <c r="AX238" s="13" t="s">
        <v>77</v>
      </c>
      <c r="AY238" s="235" t="s">
        <v>136</v>
      </c>
    </row>
    <row r="239" s="13" customFormat="1">
      <c r="A239" s="13"/>
      <c r="B239" s="224"/>
      <c r="C239" s="225"/>
      <c r="D239" s="226" t="s">
        <v>151</v>
      </c>
      <c r="E239" s="227" t="s">
        <v>19</v>
      </c>
      <c r="F239" s="228" t="s">
        <v>171</v>
      </c>
      <c r="G239" s="225"/>
      <c r="H239" s="229">
        <v>7.5</v>
      </c>
      <c r="I239" s="230"/>
      <c r="J239" s="225"/>
      <c r="K239" s="225"/>
      <c r="L239" s="231"/>
      <c r="M239" s="232"/>
      <c r="N239" s="233"/>
      <c r="O239" s="233"/>
      <c r="P239" s="233"/>
      <c r="Q239" s="233"/>
      <c r="R239" s="233"/>
      <c r="S239" s="233"/>
      <c r="T239" s="23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5" t="s">
        <v>151</v>
      </c>
      <c r="AU239" s="235" t="s">
        <v>147</v>
      </c>
      <c r="AV239" s="13" t="s">
        <v>87</v>
      </c>
      <c r="AW239" s="13" t="s">
        <v>37</v>
      </c>
      <c r="AX239" s="13" t="s">
        <v>77</v>
      </c>
      <c r="AY239" s="235" t="s">
        <v>136</v>
      </c>
    </row>
    <row r="240" s="13" customFormat="1">
      <c r="A240" s="13"/>
      <c r="B240" s="224"/>
      <c r="C240" s="225"/>
      <c r="D240" s="226" t="s">
        <v>151</v>
      </c>
      <c r="E240" s="227" t="s">
        <v>19</v>
      </c>
      <c r="F240" s="228" t="s">
        <v>172</v>
      </c>
      <c r="G240" s="225"/>
      <c r="H240" s="229">
        <v>1.55</v>
      </c>
      <c r="I240" s="230"/>
      <c r="J240" s="225"/>
      <c r="K240" s="225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151</v>
      </c>
      <c r="AU240" s="235" t="s">
        <v>147</v>
      </c>
      <c r="AV240" s="13" t="s">
        <v>87</v>
      </c>
      <c r="AW240" s="13" t="s">
        <v>37</v>
      </c>
      <c r="AX240" s="13" t="s">
        <v>77</v>
      </c>
      <c r="AY240" s="235" t="s">
        <v>136</v>
      </c>
    </row>
    <row r="241" s="13" customFormat="1">
      <c r="A241" s="13"/>
      <c r="B241" s="224"/>
      <c r="C241" s="225"/>
      <c r="D241" s="226" t="s">
        <v>151</v>
      </c>
      <c r="E241" s="227" t="s">
        <v>19</v>
      </c>
      <c r="F241" s="228" t="s">
        <v>172</v>
      </c>
      <c r="G241" s="225"/>
      <c r="H241" s="229">
        <v>1.55</v>
      </c>
      <c r="I241" s="230"/>
      <c r="J241" s="225"/>
      <c r="K241" s="225"/>
      <c r="L241" s="231"/>
      <c r="M241" s="232"/>
      <c r="N241" s="233"/>
      <c r="O241" s="233"/>
      <c r="P241" s="233"/>
      <c r="Q241" s="233"/>
      <c r="R241" s="233"/>
      <c r="S241" s="233"/>
      <c r="T241" s="23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5" t="s">
        <v>151</v>
      </c>
      <c r="AU241" s="235" t="s">
        <v>147</v>
      </c>
      <c r="AV241" s="13" t="s">
        <v>87</v>
      </c>
      <c r="AW241" s="13" t="s">
        <v>37</v>
      </c>
      <c r="AX241" s="13" t="s">
        <v>77</v>
      </c>
      <c r="AY241" s="235" t="s">
        <v>136</v>
      </c>
    </row>
    <row r="242" s="13" customFormat="1">
      <c r="A242" s="13"/>
      <c r="B242" s="224"/>
      <c r="C242" s="225"/>
      <c r="D242" s="226" t="s">
        <v>151</v>
      </c>
      <c r="E242" s="227" t="s">
        <v>19</v>
      </c>
      <c r="F242" s="228" t="s">
        <v>173</v>
      </c>
      <c r="G242" s="225"/>
      <c r="H242" s="229">
        <v>3.8700000000000001</v>
      </c>
      <c r="I242" s="230"/>
      <c r="J242" s="225"/>
      <c r="K242" s="225"/>
      <c r="L242" s="231"/>
      <c r="M242" s="232"/>
      <c r="N242" s="233"/>
      <c r="O242" s="233"/>
      <c r="P242" s="233"/>
      <c r="Q242" s="233"/>
      <c r="R242" s="233"/>
      <c r="S242" s="233"/>
      <c r="T242" s="23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5" t="s">
        <v>151</v>
      </c>
      <c r="AU242" s="235" t="s">
        <v>147</v>
      </c>
      <c r="AV242" s="13" t="s">
        <v>87</v>
      </c>
      <c r="AW242" s="13" t="s">
        <v>37</v>
      </c>
      <c r="AX242" s="13" t="s">
        <v>77</v>
      </c>
      <c r="AY242" s="235" t="s">
        <v>136</v>
      </c>
    </row>
    <row r="243" s="13" customFormat="1">
      <c r="A243" s="13"/>
      <c r="B243" s="224"/>
      <c r="C243" s="225"/>
      <c r="D243" s="226" t="s">
        <v>151</v>
      </c>
      <c r="E243" s="227" t="s">
        <v>19</v>
      </c>
      <c r="F243" s="228" t="s">
        <v>174</v>
      </c>
      <c r="G243" s="225"/>
      <c r="H243" s="229">
        <v>2.4900000000000002</v>
      </c>
      <c r="I243" s="230"/>
      <c r="J243" s="225"/>
      <c r="K243" s="225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151</v>
      </c>
      <c r="AU243" s="235" t="s">
        <v>147</v>
      </c>
      <c r="AV243" s="13" t="s">
        <v>87</v>
      </c>
      <c r="AW243" s="13" t="s">
        <v>37</v>
      </c>
      <c r="AX243" s="13" t="s">
        <v>77</v>
      </c>
      <c r="AY243" s="235" t="s">
        <v>136</v>
      </c>
    </row>
    <row r="244" s="16" customFormat="1">
      <c r="A244" s="16"/>
      <c r="B244" s="257"/>
      <c r="C244" s="258"/>
      <c r="D244" s="226" t="s">
        <v>151</v>
      </c>
      <c r="E244" s="259" t="s">
        <v>19</v>
      </c>
      <c r="F244" s="260" t="s">
        <v>168</v>
      </c>
      <c r="G244" s="258"/>
      <c r="H244" s="261">
        <v>24.490000000000002</v>
      </c>
      <c r="I244" s="262"/>
      <c r="J244" s="258"/>
      <c r="K244" s="258"/>
      <c r="L244" s="263"/>
      <c r="M244" s="264"/>
      <c r="N244" s="265"/>
      <c r="O244" s="265"/>
      <c r="P244" s="265"/>
      <c r="Q244" s="265"/>
      <c r="R244" s="265"/>
      <c r="S244" s="265"/>
      <c r="T244" s="26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267" t="s">
        <v>151</v>
      </c>
      <c r="AU244" s="267" t="s">
        <v>147</v>
      </c>
      <c r="AV244" s="16" t="s">
        <v>147</v>
      </c>
      <c r="AW244" s="16" t="s">
        <v>37</v>
      </c>
      <c r="AX244" s="16" t="s">
        <v>77</v>
      </c>
      <c r="AY244" s="267" t="s">
        <v>136</v>
      </c>
    </row>
    <row r="245" s="15" customFormat="1">
      <c r="A245" s="15"/>
      <c r="B245" s="247"/>
      <c r="C245" s="248"/>
      <c r="D245" s="226" t="s">
        <v>151</v>
      </c>
      <c r="E245" s="249" t="s">
        <v>19</v>
      </c>
      <c r="F245" s="250" t="s">
        <v>175</v>
      </c>
      <c r="G245" s="248"/>
      <c r="H245" s="249" t="s">
        <v>19</v>
      </c>
      <c r="I245" s="251"/>
      <c r="J245" s="248"/>
      <c r="K245" s="248"/>
      <c r="L245" s="252"/>
      <c r="M245" s="253"/>
      <c r="N245" s="254"/>
      <c r="O245" s="254"/>
      <c r="P245" s="254"/>
      <c r="Q245" s="254"/>
      <c r="R245" s="254"/>
      <c r="S245" s="254"/>
      <c r="T245" s="25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6" t="s">
        <v>151</v>
      </c>
      <c r="AU245" s="256" t="s">
        <v>147</v>
      </c>
      <c r="AV245" s="15" t="s">
        <v>85</v>
      </c>
      <c r="AW245" s="15" t="s">
        <v>37</v>
      </c>
      <c r="AX245" s="15" t="s">
        <v>77</v>
      </c>
      <c r="AY245" s="256" t="s">
        <v>136</v>
      </c>
    </row>
    <row r="246" s="13" customFormat="1">
      <c r="A246" s="13"/>
      <c r="B246" s="224"/>
      <c r="C246" s="225"/>
      <c r="D246" s="226" t="s">
        <v>151</v>
      </c>
      <c r="E246" s="227" t="s">
        <v>19</v>
      </c>
      <c r="F246" s="228" t="s">
        <v>176</v>
      </c>
      <c r="G246" s="225"/>
      <c r="H246" s="229">
        <v>6.2999999999999998</v>
      </c>
      <c r="I246" s="230"/>
      <c r="J246" s="225"/>
      <c r="K246" s="225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151</v>
      </c>
      <c r="AU246" s="235" t="s">
        <v>147</v>
      </c>
      <c r="AV246" s="13" t="s">
        <v>87</v>
      </c>
      <c r="AW246" s="13" t="s">
        <v>37</v>
      </c>
      <c r="AX246" s="13" t="s">
        <v>77</v>
      </c>
      <c r="AY246" s="235" t="s">
        <v>136</v>
      </c>
    </row>
    <row r="247" s="13" customFormat="1">
      <c r="A247" s="13"/>
      <c r="B247" s="224"/>
      <c r="C247" s="225"/>
      <c r="D247" s="226" t="s">
        <v>151</v>
      </c>
      <c r="E247" s="227" t="s">
        <v>19</v>
      </c>
      <c r="F247" s="228" t="s">
        <v>176</v>
      </c>
      <c r="G247" s="225"/>
      <c r="H247" s="229">
        <v>6.2999999999999998</v>
      </c>
      <c r="I247" s="230"/>
      <c r="J247" s="225"/>
      <c r="K247" s="225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151</v>
      </c>
      <c r="AU247" s="235" t="s">
        <v>147</v>
      </c>
      <c r="AV247" s="13" t="s">
        <v>87</v>
      </c>
      <c r="AW247" s="13" t="s">
        <v>37</v>
      </c>
      <c r="AX247" s="13" t="s">
        <v>77</v>
      </c>
      <c r="AY247" s="235" t="s">
        <v>136</v>
      </c>
    </row>
    <row r="248" s="13" customFormat="1">
      <c r="A248" s="13"/>
      <c r="B248" s="224"/>
      <c r="C248" s="225"/>
      <c r="D248" s="226" t="s">
        <v>151</v>
      </c>
      <c r="E248" s="227" t="s">
        <v>19</v>
      </c>
      <c r="F248" s="228" t="s">
        <v>177</v>
      </c>
      <c r="G248" s="225"/>
      <c r="H248" s="229">
        <v>13.1</v>
      </c>
      <c r="I248" s="230"/>
      <c r="J248" s="225"/>
      <c r="K248" s="225"/>
      <c r="L248" s="231"/>
      <c r="M248" s="232"/>
      <c r="N248" s="233"/>
      <c r="O248" s="233"/>
      <c r="P248" s="233"/>
      <c r="Q248" s="233"/>
      <c r="R248" s="233"/>
      <c r="S248" s="233"/>
      <c r="T248" s="23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5" t="s">
        <v>151</v>
      </c>
      <c r="AU248" s="235" t="s">
        <v>147</v>
      </c>
      <c r="AV248" s="13" t="s">
        <v>87</v>
      </c>
      <c r="AW248" s="13" t="s">
        <v>37</v>
      </c>
      <c r="AX248" s="13" t="s">
        <v>77</v>
      </c>
      <c r="AY248" s="235" t="s">
        <v>136</v>
      </c>
    </row>
    <row r="249" s="16" customFormat="1">
      <c r="A249" s="16"/>
      <c r="B249" s="257"/>
      <c r="C249" s="258"/>
      <c r="D249" s="226" t="s">
        <v>151</v>
      </c>
      <c r="E249" s="259" t="s">
        <v>19</v>
      </c>
      <c r="F249" s="260" t="s">
        <v>168</v>
      </c>
      <c r="G249" s="258"/>
      <c r="H249" s="261">
        <v>25.699999999999999</v>
      </c>
      <c r="I249" s="262"/>
      <c r="J249" s="258"/>
      <c r="K249" s="258"/>
      <c r="L249" s="263"/>
      <c r="M249" s="264"/>
      <c r="N249" s="265"/>
      <c r="O249" s="265"/>
      <c r="P249" s="265"/>
      <c r="Q249" s="265"/>
      <c r="R249" s="265"/>
      <c r="S249" s="265"/>
      <c r="T249" s="26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T249" s="267" t="s">
        <v>151</v>
      </c>
      <c r="AU249" s="267" t="s">
        <v>147</v>
      </c>
      <c r="AV249" s="16" t="s">
        <v>147</v>
      </c>
      <c r="AW249" s="16" t="s">
        <v>37</v>
      </c>
      <c r="AX249" s="16" t="s">
        <v>77</v>
      </c>
      <c r="AY249" s="267" t="s">
        <v>136</v>
      </c>
    </row>
    <row r="250" s="15" customFormat="1">
      <c r="A250" s="15"/>
      <c r="B250" s="247"/>
      <c r="C250" s="248"/>
      <c r="D250" s="226" t="s">
        <v>151</v>
      </c>
      <c r="E250" s="249" t="s">
        <v>19</v>
      </c>
      <c r="F250" s="250" t="s">
        <v>178</v>
      </c>
      <c r="G250" s="248"/>
      <c r="H250" s="249" t="s">
        <v>19</v>
      </c>
      <c r="I250" s="251"/>
      <c r="J250" s="248"/>
      <c r="K250" s="248"/>
      <c r="L250" s="252"/>
      <c r="M250" s="253"/>
      <c r="N250" s="254"/>
      <c r="O250" s="254"/>
      <c r="P250" s="254"/>
      <c r="Q250" s="254"/>
      <c r="R250" s="254"/>
      <c r="S250" s="254"/>
      <c r="T250" s="25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56" t="s">
        <v>151</v>
      </c>
      <c r="AU250" s="256" t="s">
        <v>147</v>
      </c>
      <c r="AV250" s="15" t="s">
        <v>85</v>
      </c>
      <c r="AW250" s="15" t="s">
        <v>37</v>
      </c>
      <c r="AX250" s="15" t="s">
        <v>77</v>
      </c>
      <c r="AY250" s="256" t="s">
        <v>136</v>
      </c>
    </row>
    <row r="251" s="13" customFormat="1">
      <c r="A251" s="13"/>
      <c r="B251" s="224"/>
      <c r="C251" s="225"/>
      <c r="D251" s="226" t="s">
        <v>151</v>
      </c>
      <c r="E251" s="227" t="s">
        <v>19</v>
      </c>
      <c r="F251" s="228" t="s">
        <v>179</v>
      </c>
      <c r="G251" s="225"/>
      <c r="H251" s="229">
        <v>4.7999999999999998</v>
      </c>
      <c r="I251" s="230"/>
      <c r="J251" s="225"/>
      <c r="K251" s="225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151</v>
      </c>
      <c r="AU251" s="235" t="s">
        <v>147</v>
      </c>
      <c r="AV251" s="13" t="s">
        <v>87</v>
      </c>
      <c r="AW251" s="13" t="s">
        <v>37</v>
      </c>
      <c r="AX251" s="13" t="s">
        <v>77</v>
      </c>
      <c r="AY251" s="235" t="s">
        <v>136</v>
      </c>
    </row>
    <row r="252" s="13" customFormat="1">
      <c r="A252" s="13"/>
      <c r="B252" s="224"/>
      <c r="C252" s="225"/>
      <c r="D252" s="226" t="s">
        <v>151</v>
      </c>
      <c r="E252" s="227" t="s">
        <v>19</v>
      </c>
      <c r="F252" s="228" t="s">
        <v>180</v>
      </c>
      <c r="G252" s="225"/>
      <c r="H252" s="229">
        <v>5.4000000000000004</v>
      </c>
      <c r="I252" s="230"/>
      <c r="J252" s="225"/>
      <c r="K252" s="225"/>
      <c r="L252" s="231"/>
      <c r="M252" s="232"/>
      <c r="N252" s="233"/>
      <c r="O252" s="233"/>
      <c r="P252" s="233"/>
      <c r="Q252" s="233"/>
      <c r="R252" s="233"/>
      <c r="S252" s="233"/>
      <c r="T252" s="23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5" t="s">
        <v>151</v>
      </c>
      <c r="AU252" s="235" t="s">
        <v>147</v>
      </c>
      <c r="AV252" s="13" t="s">
        <v>87</v>
      </c>
      <c r="AW252" s="13" t="s">
        <v>37</v>
      </c>
      <c r="AX252" s="13" t="s">
        <v>77</v>
      </c>
      <c r="AY252" s="235" t="s">
        <v>136</v>
      </c>
    </row>
    <row r="253" s="13" customFormat="1">
      <c r="A253" s="13"/>
      <c r="B253" s="224"/>
      <c r="C253" s="225"/>
      <c r="D253" s="226" t="s">
        <v>151</v>
      </c>
      <c r="E253" s="227" t="s">
        <v>19</v>
      </c>
      <c r="F253" s="228" t="s">
        <v>181</v>
      </c>
      <c r="G253" s="225"/>
      <c r="H253" s="229">
        <v>5.9000000000000004</v>
      </c>
      <c r="I253" s="230"/>
      <c r="J253" s="225"/>
      <c r="K253" s="225"/>
      <c r="L253" s="231"/>
      <c r="M253" s="232"/>
      <c r="N253" s="233"/>
      <c r="O253" s="233"/>
      <c r="P253" s="233"/>
      <c r="Q253" s="233"/>
      <c r="R253" s="233"/>
      <c r="S253" s="233"/>
      <c r="T253" s="23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5" t="s">
        <v>151</v>
      </c>
      <c r="AU253" s="235" t="s">
        <v>147</v>
      </c>
      <c r="AV253" s="13" t="s">
        <v>87</v>
      </c>
      <c r="AW253" s="13" t="s">
        <v>37</v>
      </c>
      <c r="AX253" s="13" t="s">
        <v>77</v>
      </c>
      <c r="AY253" s="235" t="s">
        <v>136</v>
      </c>
    </row>
    <row r="254" s="13" customFormat="1">
      <c r="A254" s="13"/>
      <c r="B254" s="224"/>
      <c r="C254" s="225"/>
      <c r="D254" s="226" t="s">
        <v>151</v>
      </c>
      <c r="E254" s="227" t="s">
        <v>19</v>
      </c>
      <c r="F254" s="228" t="s">
        <v>182</v>
      </c>
      <c r="G254" s="225"/>
      <c r="H254" s="229">
        <v>5.7999999999999998</v>
      </c>
      <c r="I254" s="230"/>
      <c r="J254" s="225"/>
      <c r="K254" s="225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151</v>
      </c>
      <c r="AU254" s="235" t="s">
        <v>147</v>
      </c>
      <c r="AV254" s="13" t="s">
        <v>87</v>
      </c>
      <c r="AW254" s="13" t="s">
        <v>37</v>
      </c>
      <c r="AX254" s="13" t="s">
        <v>77</v>
      </c>
      <c r="AY254" s="235" t="s">
        <v>136</v>
      </c>
    </row>
    <row r="255" s="16" customFormat="1">
      <c r="A255" s="16"/>
      <c r="B255" s="257"/>
      <c r="C255" s="258"/>
      <c r="D255" s="226" t="s">
        <v>151</v>
      </c>
      <c r="E255" s="259" t="s">
        <v>19</v>
      </c>
      <c r="F255" s="260" t="s">
        <v>168</v>
      </c>
      <c r="G255" s="258"/>
      <c r="H255" s="261">
        <v>21.900000000000002</v>
      </c>
      <c r="I255" s="262"/>
      <c r="J255" s="258"/>
      <c r="K255" s="258"/>
      <c r="L255" s="263"/>
      <c r="M255" s="264"/>
      <c r="N255" s="265"/>
      <c r="O255" s="265"/>
      <c r="P255" s="265"/>
      <c r="Q255" s="265"/>
      <c r="R255" s="265"/>
      <c r="S255" s="265"/>
      <c r="T255" s="26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T255" s="267" t="s">
        <v>151</v>
      </c>
      <c r="AU255" s="267" t="s">
        <v>147</v>
      </c>
      <c r="AV255" s="16" t="s">
        <v>147</v>
      </c>
      <c r="AW255" s="16" t="s">
        <v>37</v>
      </c>
      <c r="AX255" s="16" t="s">
        <v>77</v>
      </c>
      <c r="AY255" s="267" t="s">
        <v>136</v>
      </c>
    </row>
    <row r="256" s="14" customFormat="1">
      <c r="A256" s="14"/>
      <c r="B256" s="236"/>
      <c r="C256" s="237"/>
      <c r="D256" s="226" t="s">
        <v>151</v>
      </c>
      <c r="E256" s="238" t="s">
        <v>19</v>
      </c>
      <c r="F256" s="239" t="s">
        <v>156</v>
      </c>
      <c r="G256" s="237"/>
      <c r="H256" s="240">
        <v>95.289999999999992</v>
      </c>
      <c r="I256" s="241"/>
      <c r="J256" s="237"/>
      <c r="K256" s="237"/>
      <c r="L256" s="242"/>
      <c r="M256" s="243"/>
      <c r="N256" s="244"/>
      <c r="O256" s="244"/>
      <c r="P256" s="244"/>
      <c r="Q256" s="244"/>
      <c r="R256" s="244"/>
      <c r="S256" s="244"/>
      <c r="T256" s="24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6" t="s">
        <v>151</v>
      </c>
      <c r="AU256" s="246" t="s">
        <v>147</v>
      </c>
      <c r="AV256" s="14" t="s">
        <v>146</v>
      </c>
      <c r="AW256" s="14" t="s">
        <v>37</v>
      </c>
      <c r="AX256" s="14" t="s">
        <v>85</v>
      </c>
      <c r="AY256" s="246" t="s">
        <v>136</v>
      </c>
    </row>
    <row r="257" s="12" customFormat="1" ht="20.88" customHeight="1">
      <c r="A257" s="12"/>
      <c r="B257" s="190"/>
      <c r="C257" s="191"/>
      <c r="D257" s="192" t="s">
        <v>76</v>
      </c>
      <c r="E257" s="204" t="s">
        <v>279</v>
      </c>
      <c r="F257" s="204" t="s">
        <v>280</v>
      </c>
      <c r="G257" s="191"/>
      <c r="H257" s="191"/>
      <c r="I257" s="194"/>
      <c r="J257" s="205">
        <f>BK257</f>
        <v>0</v>
      </c>
      <c r="K257" s="191"/>
      <c r="L257" s="196"/>
      <c r="M257" s="197"/>
      <c r="N257" s="198"/>
      <c r="O257" s="198"/>
      <c r="P257" s="199">
        <f>SUM(P258:P307)</f>
        <v>0</v>
      </c>
      <c r="Q257" s="198"/>
      <c r="R257" s="199">
        <f>SUM(R258:R307)</f>
        <v>4.3452576000000001</v>
      </c>
      <c r="S257" s="198"/>
      <c r="T257" s="200">
        <f>SUM(T258:T307)</f>
        <v>4.3803000000000001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1" t="s">
        <v>85</v>
      </c>
      <c r="AT257" s="202" t="s">
        <v>76</v>
      </c>
      <c r="AU257" s="202" t="s">
        <v>87</v>
      </c>
      <c r="AY257" s="201" t="s">
        <v>136</v>
      </c>
      <c r="BK257" s="203">
        <f>SUM(BK258:BK307)</f>
        <v>0</v>
      </c>
    </row>
    <row r="258" s="2" customFormat="1" ht="24.15" customHeight="1">
      <c r="A258" s="40"/>
      <c r="B258" s="41"/>
      <c r="C258" s="206" t="s">
        <v>281</v>
      </c>
      <c r="D258" s="206" t="s">
        <v>141</v>
      </c>
      <c r="E258" s="207" t="s">
        <v>282</v>
      </c>
      <c r="F258" s="208" t="s">
        <v>283</v>
      </c>
      <c r="G258" s="209" t="s">
        <v>144</v>
      </c>
      <c r="H258" s="210">
        <v>116.80800000000001</v>
      </c>
      <c r="I258" s="211"/>
      <c r="J258" s="212">
        <f>ROUND(I258*H258,2)</f>
        <v>0</v>
      </c>
      <c r="K258" s="208" t="s">
        <v>145</v>
      </c>
      <c r="L258" s="46"/>
      <c r="M258" s="213" t="s">
        <v>19</v>
      </c>
      <c r="N258" s="214" t="s">
        <v>48</v>
      </c>
      <c r="O258" s="86"/>
      <c r="P258" s="215">
        <f>O258*H258</f>
        <v>0</v>
      </c>
      <c r="Q258" s="215">
        <v>0</v>
      </c>
      <c r="R258" s="215">
        <f>Q258*H258</f>
        <v>0</v>
      </c>
      <c r="S258" s="215">
        <v>0.037499999999999999</v>
      </c>
      <c r="T258" s="216">
        <f>S258*H258</f>
        <v>4.3803000000000001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146</v>
      </c>
      <c r="AT258" s="217" t="s">
        <v>141</v>
      </c>
      <c r="AU258" s="217" t="s">
        <v>147</v>
      </c>
      <c r="AY258" s="19" t="s">
        <v>136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85</v>
      </c>
      <c r="BK258" s="218">
        <f>ROUND(I258*H258,2)</f>
        <v>0</v>
      </c>
      <c r="BL258" s="19" t="s">
        <v>146</v>
      </c>
      <c r="BM258" s="217" t="s">
        <v>284</v>
      </c>
    </row>
    <row r="259" s="2" customFormat="1">
      <c r="A259" s="40"/>
      <c r="B259" s="41"/>
      <c r="C259" s="42"/>
      <c r="D259" s="219" t="s">
        <v>149</v>
      </c>
      <c r="E259" s="42"/>
      <c r="F259" s="220" t="s">
        <v>285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149</v>
      </c>
      <c r="AU259" s="19" t="s">
        <v>147</v>
      </c>
    </row>
    <row r="260" s="15" customFormat="1">
      <c r="A260" s="15"/>
      <c r="B260" s="247"/>
      <c r="C260" s="248"/>
      <c r="D260" s="226" t="s">
        <v>151</v>
      </c>
      <c r="E260" s="249" t="s">
        <v>19</v>
      </c>
      <c r="F260" s="250" t="s">
        <v>161</v>
      </c>
      <c r="G260" s="248"/>
      <c r="H260" s="249" t="s">
        <v>19</v>
      </c>
      <c r="I260" s="251"/>
      <c r="J260" s="248"/>
      <c r="K260" s="248"/>
      <c r="L260" s="252"/>
      <c r="M260" s="253"/>
      <c r="N260" s="254"/>
      <c r="O260" s="254"/>
      <c r="P260" s="254"/>
      <c r="Q260" s="254"/>
      <c r="R260" s="254"/>
      <c r="S260" s="254"/>
      <c r="T260" s="25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56" t="s">
        <v>151</v>
      </c>
      <c r="AU260" s="256" t="s">
        <v>147</v>
      </c>
      <c r="AV260" s="15" t="s">
        <v>85</v>
      </c>
      <c r="AW260" s="15" t="s">
        <v>37</v>
      </c>
      <c r="AX260" s="15" t="s">
        <v>77</v>
      </c>
      <c r="AY260" s="256" t="s">
        <v>136</v>
      </c>
    </row>
    <row r="261" s="13" customFormat="1">
      <c r="A261" s="13"/>
      <c r="B261" s="224"/>
      <c r="C261" s="225"/>
      <c r="D261" s="226" t="s">
        <v>151</v>
      </c>
      <c r="E261" s="227" t="s">
        <v>19</v>
      </c>
      <c r="F261" s="228" t="s">
        <v>162</v>
      </c>
      <c r="G261" s="225"/>
      <c r="H261" s="229">
        <v>7.7599999999999998</v>
      </c>
      <c r="I261" s="230"/>
      <c r="J261" s="225"/>
      <c r="K261" s="225"/>
      <c r="L261" s="231"/>
      <c r="M261" s="232"/>
      <c r="N261" s="233"/>
      <c r="O261" s="233"/>
      <c r="P261" s="233"/>
      <c r="Q261" s="233"/>
      <c r="R261" s="233"/>
      <c r="S261" s="233"/>
      <c r="T261" s="23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5" t="s">
        <v>151</v>
      </c>
      <c r="AU261" s="235" t="s">
        <v>147</v>
      </c>
      <c r="AV261" s="13" t="s">
        <v>87</v>
      </c>
      <c r="AW261" s="13" t="s">
        <v>37</v>
      </c>
      <c r="AX261" s="13" t="s">
        <v>77</v>
      </c>
      <c r="AY261" s="235" t="s">
        <v>136</v>
      </c>
    </row>
    <row r="262" s="13" customFormat="1">
      <c r="A262" s="13"/>
      <c r="B262" s="224"/>
      <c r="C262" s="225"/>
      <c r="D262" s="226" t="s">
        <v>151</v>
      </c>
      <c r="E262" s="227" t="s">
        <v>19</v>
      </c>
      <c r="F262" s="228" t="s">
        <v>163</v>
      </c>
      <c r="G262" s="225"/>
      <c r="H262" s="229">
        <v>0.38</v>
      </c>
      <c r="I262" s="230"/>
      <c r="J262" s="225"/>
      <c r="K262" s="225"/>
      <c r="L262" s="231"/>
      <c r="M262" s="232"/>
      <c r="N262" s="233"/>
      <c r="O262" s="233"/>
      <c r="P262" s="233"/>
      <c r="Q262" s="233"/>
      <c r="R262" s="233"/>
      <c r="S262" s="233"/>
      <c r="T262" s="23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5" t="s">
        <v>151</v>
      </c>
      <c r="AU262" s="235" t="s">
        <v>147</v>
      </c>
      <c r="AV262" s="13" t="s">
        <v>87</v>
      </c>
      <c r="AW262" s="13" t="s">
        <v>37</v>
      </c>
      <c r="AX262" s="13" t="s">
        <v>77</v>
      </c>
      <c r="AY262" s="235" t="s">
        <v>136</v>
      </c>
    </row>
    <row r="263" s="13" customFormat="1">
      <c r="A263" s="13"/>
      <c r="B263" s="224"/>
      <c r="C263" s="225"/>
      <c r="D263" s="226" t="s">
        <v>151</v>
      </c>
      <c r="E263" s="227" t="s">
        <v>19</v>
      </c>
      <c r="F263" s="228" t="s">
        <v>164</v>
      </c>
      <c r="G263" s="225"/>
      <c r="H263" s="229">
        <v>5.7400000000000002</v>
      </c>
      <c r="I263" s="230"/>
      <c r="J263" s="225"/>
      <c r="K263" s="225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151</v>
      </c>
      <c r="AU263" s="235" t="s">
        <v>147</v>
      </c>
      <c r="AV263" s="13" t="s">
        <v>87</v>
      </c>
      <c r="AW263" s="13" t="s">
        <v>37</v>
      </c>
      <c r="AX263" s="13" t="s">
        <v>77</v>
      </c>
      <c r="AY263" s="235" t="s">
        <v>136</v>
      </c>
    </row>
    <row r="264" s="13" customFormat="1">
      <c r="A264" s="13"/>
      <c r="B264" s="224"/>
      <c r="C264" s="225"/>
      <c r="D264" s="226" t="s">
        <v>151</v>
      </c>
      <c r="E264" s="227" t="s">
        <v>19</v>
      </c>
      <c r="F264" s="228" t="s">
        <v>165</v>
      </c>
      <c r="G264" s="225"/>
      <c r="H264" s="229">
        <v>1</v>
      </c>
      <c r="I264" s="230"/>
      <c r="J264" s="225"/>
      <c r="K264" s="225"/>
      <c r="L264" s="231"/>
      <c r="M264" s="232"/>
      <c r="N264" s="233"/>
      <c r="O264" s="233"/>
      <c r="P264" s="233"/>
      <c r="Q264" s="233"/>
      <c r="R264" s="233"/>
      <c r="S264" s="233"/>
      <c r="T264" s="23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5" t="s">
        <v>151</v>
      </c>
      <c r="AU264" s="235" t="s">
        <v>147</v>
      </c>
      <c r="AV264" s="13" t="s">
        <v>87</v>
      </c>
      <c r="AW264" s="13" t="s">
        <v>37</v>
      </c>
      <c r="AX264" s="13" t="s">
        <v>77</v>
      </c>
      <c r="AY264" s="235" t="s">
        <v>136</v>
      </c>
    </row>
    <row r="265" s="13" customFormat="1">
      <c r="A265" s="13"/>
      <c r="B265" s="224"/>
      <c r="C265" s="225"/>
      <c r="D265" s="226" t="s">
        <v>151</v>
      </c>
      <c r="E265" s="227" t="s">
        <v>19</v>
      </c>
      <c r="F265" s="228" t="s">
        <v>166</v>
      </c>
      <c r="G265" s="225"/>
      <c r="H265" s="229">
        <v>2.1000000000000001</v>
      </c>
      <c r="I265" s="230"/>
      <c r="J265" s="225"/>
      <c r="K265" s="225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151</v>
      </c>
      <c r="AU265" s="235" t="s">
        <v>147</v>
      </c>
      <c r="AV265" s="13" t="s">
        <v>87</v>
      </c>
      <c r="AW265" s="13" t="s">
        <v>37</v>
      </c>
      <c r="AX265" s="13" t="s">
        <v>77</v>
      </c>
      <c r="AY265" s="235" t="s">
        <v>136</v>
      </c>
    </row>
    <row r="266" s="13" customFormat="1">
      <c r="A266" s="13"/>
      <c r="B266" s="224"/>
      <c r="C266" s="225"/>
      <c r="D266" s="226" t="s">
        <v>151</v>
      </c>
      <c r="E266" s="227" t="s">
        <v>19</v>
      </c>
      <c r="F266" s="228" t="s">
        <v>167</v>
      </c>
      <c r="G266" s="225"/>
      <c r="H266" s="229">
        <v>6.2199999999999998</v>
      </c>
      <c r="I266" s="230"/>
      <c r="J266" s="225"/>
      <c r="K266" s="225"/>
      <c r="L266" s="231"/>
      <c r="M266" s="232"/>
      <c r="N266" s="233"/>
      <c r="O266" s="233"/>
      <c r="P266" s="233"/>
      <c r="Q266" s="233"/>
      <c r="R266" s="233"/>
      <c r="S266" s="233"/>
      <c r="T266" s="23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5" t="s">
        <v>151</v>
      </c>
      <c r="AU266" s="235" t="s">
        <v>147</v>
      </c>
      <c r="AV266" s="13" t="s">
        <v>87</v>
      </c>
      <c r="AW266" s="13" t="s">
        <v>37</v>
      </c>
      <c r="AX266" s="13" t="s">
        <v>77</v>
      </c>
      <c r="AY266" s="235" t="s">
        <v>136</v>
      </c>
    </row>
    <row r="267" s="16" customFormat="1">
      <c r="A267" s="16"/>
      <c r="B267" s="257"/>
      <c r="C267" s="258"/>
      <c r="D267" s="226" t="s">
        <v>151</v>
      </c>
      <c r="E267" s="259" t="s">
        <v>19</v>
      </c>
      <c r="F267" s="260" t="s">
        <v>168</v>
      </c>
      <c r="G267" s="258"/>
      <c r="H267" s="261">
        <v>23.199999999999999</v>
      </c>
      <c r="I267" s="262"/>
      <c r="J267" s="258"/>
      <c r="K267" s="258"/>
      <c r="L267" s="263"/>
      <c r="M267" s="264"/>
      <c r="N267" s="265"/>
      <c r="O267" s="265"/>
      <c r="P267" s="265"/>
      <c r="Q267" s="265"/>
      <c r="R267" s="265"/>
      <c r="S267" s="265"/>
      <c r="T267" s="26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T267" s="267" t="s">
        <v>151</v>
      </c>
      <c r="AU267" s="267" t="s">
        <v>147</v>
      </c>
      <c r="AV267" s="16" t="s">
        <v>147</v>
      </c>
      <c r="AW267" s="16" t="s">
        <v>37</v>
      </c>
      <c r="AX267" s="16" t="s">
        <v>77</v>
      </c>
      <c r="AY267" s="267" t="s">
        <v>136</v>
      </c>
    </row>
    <row r="268" s="15" customFormat="1">
      <c r="A268" s="15"/>
      <c r="B268" s="247"/>
      <c r="C268" s="248"/>
      <c r="D268" s="226" t="s">
        <v>151</v>
      </c>
      <c r="E268" s="249" t="s">
        <v>19</v>
      </c>
      <c r="F268" s="250" t="s">
        <v>169</v>
      </c>
      <c r="G268" s="248"/>
      <c r="H268" s="249" t="s">
        <v>19</v>
      </c>
      <c r="I268" s="251"/>
      <c r="J268" s="248"/>
      <c r="K268" s="248"/>
      <c r="L268" s="252"/>
      <c r="M268" s="253"/>
      <c r="N268" s="254"/>
      <c r="O268" s="254"/>
      <c r="P268" s="254"/>
      <c r="Q268" s="254"/>
      <c r="R268" s="254"/>
      <c r="S268" s="254"/>
      <c r="T268" s="25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56" t="s">
        <v>151</v>
      </c>
      <c r="AU268" s="256" t="s">
        <v>147</v>
      </c>
      <c r="AV268" s="15" t="s">
        <v>85</v>
      </c>
      <c r="AW268" s="15" t="s">
        <v>37</v>
      </c>
      <c r="AX268" s="15" t="s">
        <v>77</v>
      </c>
      <c r="AY268" s="256" t="s">
        <v>136</v>
      </c>
    </row>
    <row r="269" s="13" customFormat="1">
      <c r="A269" s="13"/>
      <c r="B269" s="224"/>
      <c r="C269" s="225"/>
      <c r="D269" s="226" t="s">
        <v>151</v>
      </c>
      <c r="E269" s="227" t="s">
        <v>19</v>
      </c>
      <c r="F269" s="228" t="s">
        <v>170</v>
      </c>
      <c r="G269" s="225"/>
      <c r="H269" s="229">
        <v>7.5300000000000002</v>
      </c>
      <c r="I269" s="230"/>
      <c r="J269" s="225"/>
      <c r="K269" s="225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151</v>
      </c>
      <c r="AU269" s="235" t="s">
        <v>147</v>
      </c>
      <c r="AV269" s="13" t="s">
        <v>87</v>
      </c>
      <c r="AW269" s="13" t="s">
        <v>37</v>
      </c>
      <c r="AX269" s="13" t="s">
        <v>77</v>
      </c>
      <c r="AY269" s="235" t="s">
        <v>136</v>
      </c>
    </row>
    <row r="270" s="13" customFormat="1">
      <c r="A270" s="13"/>
      <c r="B270" s="224"/>
      <c r="C270" s="225"/>
      <c r="D270" s="226" t="s">
        <v>151</v>
      </c>
      <c r="E270" s="227" t="s">
        <v>19</v>
      </c>
      <c r="F270" s="228" t="s">
        <v>171</v>
      </c>
      <c r="G270" s="225"/>
      <c r="H270" s="229">
        <v>7.5</v>
      </c>
      <c r="I270" s="230"/>
      <c r="J270" s="225"/>
      <c r="K270" s="225"/>
      <c r="L270" s="231"/>
      <c r="M270" s="232"/>
      <c r="N270" s="233"/>
      <c r="O270" s="233"/>
      <c r="P270" s="233"/>
      <c r="Q270" s="233"/>
      <c r="R270" s="233"/>
      <c r="S270" s="233"/>
      <c r="T270" s="23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5" t="s">
        <v>151</v>
      </c>
      <c r="AU270" s="235" t="s">
        <v>147</v>
      </c>
      <c r="AV270" s="13" t="s">
        <v>87</v>
      </c>
      <c r="AW270" s="13" t="s">
        <v>37</v>
      </c>
      <c r="AX270" s="13" t="s">
        <v>77</v>
      </c>
      <c r="AY270" s="235" t="s">
        <v>136</v>
      </c>
    </row>
    <row r="271" s="13" customFormat="1">
      <c r="A271" s="13"/>
      <c r="B271" s="224"/>
      <c r="C271" s="225"/>
      <c r="D271" s="226" t="s">
        <v>151</v>
      </c>
      <c r="E271" s="227" t="s">
        <v>19</v>
      </c>
      <c r="F271" s="228" t="s">
        <v>172</v>
      </c>
      <c r="G271" s="225"/>
      <c r="H271" s="229">
        <v>1.55</v>
      </c>
      <c r="I271" s="230"/>
      <c r="J271" s="225"/>
      <c r="K271" s="225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151</v>
      </c>
      <c r="AU271" s="235" t="s">
        <v>147</v>
      </c>
      <c r="AV271" s="13" t="s">
        <v>87</v>
      </c>
      <c r="AW271" s="13" t="s">
        <v>37</v>
      </c>
      <c r="AX271" s="13" t="s">
        <v>77</v>
      </c>
      <c r="AY271" s="235" t="s">
        <v>136</v>
      </c>
    </row>
    <row r="272" s="13" customFormat="1">
      <c r="A272" s="13"/>
      <c r="B272" s="224"/>
      <c r="C272" s="225"/>
      <c r="D272" s="226" t="s">
        <v>151</v>
      </c>
      <c r="E272" s="227" t="s">
        <v>19</v>
      </c>
      <c r="F272" s="228" t="s">
        <v>172</v>
      </c>
      <c r="G272" s="225"/>
      <c r="H272" s="229">
        <v>1.55</v>
      </c>
      <c r="I272" s="230"/>
      <c r="J272" s="225"/>
      <c r="K272" s="225"/>
      <c r="L272" s="231"/>
      <c r="M272" s="232"/>
      <c r="N272" s="233"/>
      <c r="O272" s="233"/>
      <c r="P272" s="233"/>
      <c r="Q272" s="233"/>
      <c r="R272" s="233"/>
      <c r="S272" s="233"/>
      <c r="T272" s="23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5" t="s">
        <v>151</v>
      </c>
      <c r="AU272" s="235" t="s">
        <v>147</v>
      </c>
      <c r="AV272" s="13" t="s">
        <v>87</v>
      </c>
      <c r="AW272" s="13" t="s">
        <v>37</v>
      </c>
      <c r="AX272" s="13" t="s">
        <v>77</v>
      </c>
      <c r="AY272" s="235" t="s">
        <v>136</v>
      </c>
    </row>
    <row r="273" s="13" customFormat="1">
      <c r="A273" s="13"/>
      <c r="B273" s="224"/>
      <c r="C273" s="225"/>
      <c r="D273" s="226" t="s">
        <v>151</v>
      </c>
      <c r="E273" s="227" t="s">
        <v>19</v>
      </c>
      <c r="F273" s="228" t="s">
        <v>173</v>
      </c>
      <c r="G273" s="225"/>
      <c r="H273" s="229">
        <v>3.8700000000000001</v>
      </c>
      <c r="I273" s="230"/>
      <c r="J273" s="225"/>
      <c r="K273" s="225"/>
      <c r="L273" s="231"/>
      <c r="M273" s="232"/>
      <c r="N273" s="233"/>
      <c r="O273" s="233"/>
      <c r="P273" s="233"/>
      <c r="Q273" s="233"/>
      <c r="R273" s="233"/>
      <c r="S273" s="233"/>
      <c r="T273" s="23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5" t="s">
        <v>151</v>
      </c>
      <c r="AU273" s="235" t="s">
        <v>147</v>
      </c>
      <c r="AV273" s="13" t="s">
        <v>87</v>
      </c>
      <c r="AW273" s="13" t="s">
        <v>37</v>
      </c>
      <c r="AX273" s="13" t="s">
        <v>77</v>
      </c>
      <c r="AY273" s="235" t="s">
        <v>136</v>
      </c>
    </row>
    <row r="274" s="13" customFormat="1">
      <c r="A274" s="13"/>
      <c r="B274" s="224"/>
      <c r="C274" s="225"/>
      <c r="D274" s="226" t="s">
        <v>151</v>
      </c>
      <c r="E274" s="227" t="s">
        <v>19</v>
      </c>
      <c r="F274" s="228" t="s">
        <v>174</v>
      </c>
      <c r="G274" s="225"/>
      <c r="H274" s="229">
        <v>2.4900000000000002</v>
      </c>
      <c r="I274" s="230"/>
      <c r="J274" s="225"/>
      <c r="K274" s="225"/>
      <c r="L274" s="231"/>
      <c r="M274" s="232"/>
      <c r="N274" s="233"/>
      <c r="O274" s="233"/>
      <c r="P274" s="233"/>
      <c r="Q274" s="233"/>
      <c r="R274" s="233"/>
      <c r="S274" s="233"/>
      <c r="T274" s="23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5" t="s">
        <v>151</v>
      </c>
      <c r="AU274" s="235" t="s">
        <v>147</v>
      </c>
      <c r="AV274" s="13" t="s">
        <v>87</v>
      </c>
      <c r="AW274" s="13" t="s">
        <v>37</v>
      </c>
      <c r="AX274" s="13" t="s">
        <v>77</v>
      </c>
      <c r="AY274" s="235" t="s">
        <v>136</v>
      </c>
    </row>
    <row r="275" s="16" customFormat="1">
      <c r="A275" s="16"/>
      <c r="B275" s="257"/>
      <c r="C275" s="258"/>
      <c r="D275" s="226" t="s">
        <v>151</v>
      </c>
      <c r="E275" s="259" t="s">
        <v>19</v>
      </c>
      <c r="F275" s="260" t="s">
        <v>168</v>
      </c>
      <c r="G275" s="258"/>
      <c r="H275" s="261">
        <v>24.490000000000002</v>
      </c>
      <c r="I275" s="262"/>
      <c r="J275" s="258"/>
      <c r="K275" s="258"/>
      <c r="L275" s="263"/>
      <c r="M275" s="264"/>
      <c r="N275" s="265"/>
      <c r="O275" s="265"/>
      <c r="P275" s="265"/>
      <c r="Q275" s="265"/>
      <c r="R275" s="265"/>
      <c r="S275" s="265"/>
      <c r="T275" s="26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T275" s="267" t="s">
        <v>151</v>
      </c>
      <c r="AU275" s="267" t="s">
        <v>147</v>
      </c>
      <c r="AV275" s="16" t="s">
        <v>147</v>
      </c>
      <c r="AW275" s="16" t="s">
        <v>37</v>
      </c>
      <c r="AX275" s="16" t="s">
        <v>77</v>
      </c>
      <c r="AY275" s="267" t="s">
        <v>136</v>
      </c>
    </row>
    <row r="276" s="15" customFormat="1">
      <c r="A276" s="15"/>
      <c r="B276" s="247"/>
      <c r="C276" s="248"/>
      <c r="D276" s="226" t="s">
        <v>151</v>
      </c>
      <c r="E276" s="249" t="s">
        <v>19</v>
      </c>
      <c r="F276" s="250" t="s">
        <v>175</v>
      </c>
      <c r="G276" s="248"/>
      <c r="H276" s="249" t="s">
        <v>19</v>
      </c>
      <c r="I276" s="251"/>
      <c r="J276" s="248"/>
      <c r="K276" s="248"/>
      <c r="L276" s="252"/>
      <c r="M276" s="253"/>
      <c r="N276" s="254"/>
      <c r="O276" s="254"/>
      <c r="P276" s="254"/>
      <c r="Q276" s="254"/>
      <c r="R276" s="254"/>
      <c r="S276" s="254"/>
      <c r="T276" s="25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56" t="s">
        <v>151</v>
      </c>
      <c r="AU276" s="256" t="s">
        <v>147</v>
      </c>
      <c r="AV276" s="15" t="s">
        <v>85</v>
      </c>
      <c r="AW276" s="15" t="s">
        <v>37</v>
      </c>
      <c r="AX276" s="15" t="s">
        <v>77</v>
      </c>
      <c r="AY276" s="256" t="s">
        <v>136</v>
      </c>
    </row>
    <row r="277" s="13" customFormat="1">
      <c r="A277" s="13"/>
      <c r="B277" s="224"/>
      <c r="C277" s="225"/>
      <c r="D277" s="226" t="s">
        <v>151</v>
      </c>
      <c r="E277" s="227" t="s">
        <v>19</v>
      </c>
      <c r="F277" s="228" t="s">
        <v>176</v>
      </c>
      <c r="G277" s="225"/>
      <c r="H277" s="229">
        <v>6.2999999999999998</v>
      </c>
      <c r="I277" s="230"/>
      <c r="J277" s="225"/>
      <c r="K277" s="225"/>
      <c r="L277" s="231"/>
      <c r="M277" s="232"/>
      <c r="N277" s="233"/>
      <c r="O277" s="233"/>
      <c r="P277" s="233"/>
      <c r="Q277" s="233"/>
      <c r="R277" s="233"/>
      <c r="S277" s="233"/>
      <c r="T277" s="23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5" t="s">
        <v>151</v>
      </c>
      <c r="AU277" s="235" t="s">
        <v>147</v>
      </c>
      <c r="AV277" s="13" t="s">
        <v>87</v>
      </c>
      <c r="AW277" s="13" t="s">
        <v>37</v>
      </c>
      <c r="AX277" s="13" t="s">
        <v>77</v>
      </c>
      <c r="AY277" s="235" t="s">
        <v>136</v>
      </c>
    </row>
    <row r="278" s="13" customFormat="1">
      <c r="A278" s="13"/>
      <c r="B278" s="224"/>
      <c r="C278" s="225"/>
      <c r="D278" s="226" t="s">
        <v>151</v>
      </c>
      <c r="E278" s="227" t="s">
        <v>19</v>
      </c>
      <c r="F278" s="228" t="s">
        <v>176</v>
      </c>
      <c r="G278" s="225"/>
      <c r="H278" s="229">
        <v>6.2999999999999998</v>
      </c>
      <c r="I278" s="230"/>
      <c r="J278" s="225"/>
      <c r="K278" s="225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151</v>
      </c>
      <c r="AU278" s="235" t="s">
        <v>147</v>
      </c>
      <c r="AV278" s="13" t="s">
        <v>87</v>
      </c>
      <c r="AW278" s="13" t="s">
        <v>37</v>
      </c>
      <c r="AX278" s="13" t="s">
        <v>77</v>
      </c>
      <c r="AY278" s="235" t="s">
        <v>136</v>
      </c>
    </row>
    <row r="279" s="13" customFormat="1">
      <c r="A279" s="13"/>
      <c r="B279" s="224"/>
      <c r="C279" s="225"/>
      <c r="D279" s="226" t="s">
        <v>151</v>
      </c>
      <c r="E279" s="227" t="s">
        <v>19</v>
      </c>
      <c r="F279" s="228" t="s">
        <v>177</v>
      </c>
      <c r="G279" s="225"/>
      <c r="H279" s="229">
        <v>13.1</v>
      </c>
      <c r="I279" s="230"/>
      <c r="J279" s="225"/>
      <c r="K279" s="225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151</v>
      </c>
      <c r="AU279" s="235" t="s">
        <v>147</v>
      </c>
      <c r="AV279" s="13" t="s">
        <v>87</v>
      </c>
      <c r="AW279" s="13" t="s">
        <v>37</v>
      </c>
      <c r="AX279" s="13" t="s">
        <v>77</v>
      </c>
      <c r="AY279" s="235" t="s">
        <v>136</v>
      </c>
    </row>
    <row r="280" s="16" customFormat="1">
      <c r="A280" s="16"/>
      <c r="B280" s="257"/>
      <c r="C280" s="258"/>
      <c r="D280" s="226" t="s">
        <v>151</v>
      </c>
      <c r="E280" s="259" t="s">
        <v>19</v>
      </c>
      <c r="F280" s="260" t="s">
        <v>168</v>
      </c>
      <c r="G280" s="258"/>
      <c r="H280" s="261">
        <v>25.699999999999999</v>
      </c>
      <c r="I280" s="262"/>
      <c r="J280" s="258"/>
      <c r="K280" s="258"/>
      <c r="L280" s="263"/>
      <c r="M280" s="264"/>
      <c r="N280" s="265"/>
      <c r="O280" s="265"/>
      <c r="P280" s="265"/>
      <c r="Q280" s="265"/>
      <c r="R280" s="265"/>
      <c r="S280" s="265"/>
      <c r="T280" s="26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T280" s="267" t="s">
        <v>151</v>
      </c>
      <c r="AU280" s="267" t="s">
        <v>147</v>
      </c>
      <c r="AV280" s="16" t="s">
        <v>147</v>
      </c>
      <c r="AW280" s="16" t="s">
        <v>37</v>
      </c>
      <c r="AX280" s="16" t="s">
        <v>77</v>
      </c>
      <c r="AY280" s="267" t="s">
        <v>136</v>
      </c>
    </row>
    <row r="281" s="15" customFormat="1">
      <c r="A281" s="15"/>
      <c r="B281" s="247"/>
      <c r="C281" s="248"/>
      <c r="D281" s="226" t="s">
        <v>151</v>
      </c>
      <c r="E281" s="249" t="s">
        <v>19</v>
      </c>
      <c r="F281" s="250" t="s">
        <v>178</v>
      </c>
      <c r="G281" s="248"/>
      <c r="H281" s="249" t="s">
        <v>19</v>
      </c>
      <c r="I281" s="251"/>
      <c r="J281" s="248"/>
      <c r="K281" s="248"/>
      <c r="L281" s="252"/>
      <c r="M281" s="253"/>
      <c r="N281" s="254"/>
      <c r="O281" s="254"/>
      <c r="P281" s="254"/>
      <c r="Q281" s="254"/>
      <c r="R281" s="254"/>
      <c r="S281" s="254"/>
      <c r="T281" s="25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56" t="s">
        <v>151</v>
      </c>
      <c r="AU281" s="256" t="s">
        <v>147</v>
      </c>
      <c r="AV281" s="15" t="s">
        <v>85</v>
      </c>
      <c r="AW281" s="15" t="s">
        <v>37</v>
      </c>
      <c r="AX281" s="15" t="s">
        <v>77</v>
      </c>
      <c r="AY281" s="256" t="s">
        <v>136</v>
      </c>
    </row>
    <row r="282" s="13" customFormat="1">
      <c r="A282" s="13"/>
      <c r="B282" s="224"/>
      <c r="C282" s="225"/>
      <c r="D282" s="226" t="s">
        <v>151</v>
      </c>
      <c r="E282" s="227" t="s">
        <v>19</v>
      </c>
      <c r="F282" s="228" t="s">
        <v>179</v>
      </c>
      <c r="G282" s="225"/>
      <c r="H282" s="229">
        <v>4.7999999999999998</v>
      </c>
      <c r="I282" s="230"/>
      <c r="J282" s="225"/>
      <c r="K282" s="225"/>
      <c r="L282" s="231"/>
      <c r="M282" s="232"/>
      <c r="N282" s="233"/>
      <c r="O282" s="233"/>
      <c r="P282" s="233"/>
      <c r="Q282" s="233"/>
      <c r="R282" s="233"/>
      <c r="S282" s="233"/>
      <c r="T282" s="23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5" t="s">
        <v>151</v>
      </c>
      <c r="AU282" s="235" t="s">
        <v>147</v>
      </c>
      <c r="AV282" s="13" t="s">
        <v>87</v>
      </c>
      <c r="AW282" s="13" t="s">
        <v>37</v>
      </c>
      <c r="AX282" s="13" t="s">
        <v>77</v>
      </c>
      <c r="AY282" s="235" t="s">
        <v>136</v>
      </c>
    </row>
    <row r="283" s="13" customFormat="1">
      <c r="A283" s="13"/>
      <c r="B283" s="224"/>
      <c r="C283" s="225"/>
      <c r="D283" s="226" t="s">
        <v>151</v>
      </c>
      <c r="E283" s="227" t="s">
        <v>19</v>
      </c>
      <c r="F283" s="228" t="s">
        <v>180</v>
      </c>
      <c r="G283" s="225"/>
      <c r="H283" s="229">
        <v>5.4000000000000004</v>
      </c>
      <c r="I283" s="230"/>
      <c r="J283" s="225"/>
      <c r="K283" s="225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151</v>
      </c>
      <c r="AU283" s="235" t="s">
        <v>147</v>
      </c>
      <c r="AV283" s="13" t="s">
        <v>87</v>
      </c>
      <c r="AW283" s="13" t="s">
        <v>37</v>
      </c>
      <c r="AX283" s="13" t="s">
        <v>77</v>
      </c>
      <c r="AY283" s="235" t="s">
        <v>136</v>
      </c>
    </row>
    <row r="284" s="13" customFormat="1">
      <c r="A284" s="13"/>
      <c r="B284" s="224"/>
      <c r="C284" s="225"/>
      <c r="D284" s="226" t="s">
        <v>151</v>
      </c>
      <c r="E284" s="227" t="s">
        <v>19</v>
      </c>
      <c r="F284" s="228" t="s">
        <v>181</v>
      </c>
      <c r="G284" s="225"/>
      <c r="H284" s="229">
        <v>5.9000000000000004</v>
      </c>
      <c r="I284" s="230"/>
      <c r="J284" s="225"/>
      <c r="K284" s="225"/>
      <c r="L284" s="231"/>
      <c r="M284" s="232"/>
      <c r="N284" s="233"/>
      <c r="O284" s="233"/>
      <c r="P284" s="233"/>
      <c r="Q284" s="233"/>
      <c r="R284" s="233"/>
      <c r="S284" s="233"/>
      <c r="T284" s="23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5" t="s">
        <v>151</v>
      </c>
      <c r="AU284" s="235" t="s">
        <v>147</v>
      </c>
      <c r="AV284" s="13" t="s">
        <v>87</v>
      </c>
      <c r="AW284" s="13" t="s">
        <v>37</v>
      </c>
      <c r="AX284" s="13" t="s">
        <v>77</v>
      </c>
      <c r="AY284" s="235" t="s">
        <v>136</v>
      </c>
    </row>
    <row r="285" s="13" customFormat="1">
      <c r="A285" s="13"/>
      <c r="B285" s="224"/>
      <c r="C285" s="225"/>
      <c r="D285" s="226" t="s">
        <v>151</v>
      </c>
      <c r="E285" s="227" t="s">
        <v>19</v>
      </c>
      <c r="F285" s="228" t="s">
        <v>182</v>
      </c>
      <c r="G285" s="225"/>
      <c r="H285" s="229">
        <v>5.7999999999999998</v>
      </c>
      <c r="I285" s="230"/>
      <c r="J285" s="225"/>
      <c r="K285" s="225"/>
      <c r="L285" s="231"/>
      <c r="M285" s="232"/>
      <c r="N285" s="233"/>
      <c r="O285" s="233"/>
      <c r="P285" s="233"/>
      <c r="Q285" s="233"/>
      <c r="R285" s="233"/>
      <c r="S285" s="233"/>
      <c r="T285" s="23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5" t="s">
        <v>151</v>
      </c>
      <c r="AU285" s="235" t="s">
        <v>147</v>
      </c>
      <c r="AV285" s="13" t="s">
        <v>87</v>
      </c>
      <c r="AW285" s="13" t="s">
        <v>37</v>
      </c>
      <c r="AX285" s="13" t="s">
        <v>77</v>
      </c>
      <c r="AY285" s="235" t="s">
        <v>136</v>
      </c>
    </row>
    <row r="286" s="16" customFormat="1">
      <c r="A286" s="16"/>
      <c r="B286" s="257"/>
      <c r="C286" s="258"/>
      <c r="D286" s="226" t="s">
        <v>151</v>
      </c>
      <c r="E286" s="259" t="s">
        <v>19</v>
      </c>
      <c r="F286" s="260" t="s">
        <v>168</v>
      </c>
      <c r="G286" s="258"/>
      <c r="H286" s="261">
        <v>21.900000000000002</v>
      </c>
      <c r="I286" s="262"/>
      <c r="J286" s="258"/>
      <c r="K286" s="258"/>
      <c r="L286" s="263"/>
      <c r="M286" s="264"/>
      <c r="N286" s="265"/>
      <c r="O286" s="265"/>
      <c r="P286" s="265"/>
      <c r="Q286" s="265"/>
      <c r="R286" s="265"/>
      <c r="S286" s="265"/>
      <c r="T286" s="26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T286" s="267" t="s">
        <v>151</v>
      </c>
      <c r="AU286" s="267" t="s">
        <v>147</v>
      </c>
      <c r="AV286" s="16" t="s">
        <v>147</v>
      </c>
      <c r="AW286" s="16" t="s">
        <v>37</v>
      </c>
      <c r="AX286" s="16" t="s">
        <v>77</v>
      </c>
      <c r="AY286" s="267" t="s">
        <v>136</v>
      </c>
    </row>
    <row r="287" s="15" customFormat="1">
      <c r="A287" s="15"/>
      <c r="B287" s="247"/>
      <c r="C287" s="248"/>
      <c r="D287" s="226" t="s">
        <v>151</v>
      </c>
      <c r="E287" s="249" t="s">
        <v>19</v>
      </c>
      <c r="F287" s="250" t="s">
        <v>286</v>
      </c>
      <c r="G287" s="248"/>
      <c r="H287" s="249" t="s">
        <v>19</v>
      </c>
      <c r="I287" s="251"/>
      <c r="J287" s="248"/>
      <c r="K287" s="248"/>
      <c r="L287" s="252"/>
      <c r="M287" s="253"/>
      <c r="N287" s="254"/>
      <c r="O287" s="254"/>
      <c r="P287" s="254"/>
      <c r="Q287" s="254"/>
      <c r="R287" s="254"/>
      <c r="S287" s="254"/>
      <c r="T287" s="25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56" t="s">
        <v>151</v>
      </c>
      <c r="AU287" s="256" t="s">
        <v>147</v>
      </c>
      <c r="AV287" s="15" t="s">
        <v>85</v>
      </c>
      <c r="AW287" s="15" t="s">
        <v>37</v>
      </c>
      <c r="AX287" s="15" t="s">
        <v>77</v>
      </c>
      <c r="AY287" s="256" t="s">
        <v>136</v>
      </c>
    </row>
    <row r="288" s="13" customFormat="1">
      <c r="A288" s="13"/>
      <c r="B288" s="224"/>
      <c r="C288" s="225"/>
      <c r="D288" s="226" t="s">
        <v>151</v>
      </c>
      <c r="E288" s="227" t="s">
        <v>19</v>
      </c>
      <c r="F288" s="228" t="s">
        <v>287</v>
      </c>
      <c r="G288" s="225"/>
      <c r="H288" s="229">
        <v>21.518000000000001</v>
      </c>
      <c r="I288" s="230"/>
      <c r="J288" s="225"/>
      <c r="K288" s="225"/>
      <c r="L288" s="231"/>
      <c r="M288" s="232"/>
      <c r="N288" s="233"/>
      <c r="O288" s="233"/>
      <c r="P288" s="233"/>
      <c r="Q288" s="233"/>
      <c r="R288" s="233"/>
      <c r="S288" s="233"/>
      <c r="T288" s="23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5" t="s">
        <v>151</v>
      </c>
      <c r="AU288" s="235" t="s">
        <v>147</v>
      </c>
      <c r="AV288" s="13" t="s">
        <v>87</v>
      </c>
      <c r="AW288" s="13" t="s">
        <v>37</v>
      </c>
      <c r="AX288" s="13" t="s">
        <v>77</v>
      </c>
      <c r="AY288" s="235" t="s">
        <v>136</v>
      </c>
    </row>
    <row r="289" s="16" customFormat="1">
      <c r="A289" s="16"/>
      <c r="B289" s="257"/>
      <c r="C289" s="258"/>
      <c r="D289" s="226" t="s">
        <v>151</v>
      </c>
      <c r="E289" s="259" t="s">
        <v>19</v>
      </c>
      <c r="F289" s="260" t="s">
        <v>168</v>
      </c>
      <c r="G289" s="258"/>
      <c r="H289" s="261">
        <v>21.518000000000001</v>
      </c>
      <c r="I289" s="262"/>
      <c r="J289" s="258"/>
      <c r="K289" s="258"/>
      <c r="L289" s="263"/>
      <c r="M289" s="264"/>
      <c r="N289" s="265"/>
      <c r="O289" s="265"/>
      <c r="P289" s="265"/>
      <c r="Q289" s="265"/>
      <c r="R289" s="265"/>
      <c r="S289" s="265"/>
      <c r="T289" s="26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T289" s="267" t="s">
        <v>151</v>
      </c>
      <c r="AU289" s="267" t="s">
        <v>147</v>
      </c>
      <c r="AV289" s="16" t="s">
        <v>147</v>
      </c>
      <c r="AW289" s="16" t="s">
        <v>37</v>
      </c>
      <c r="AX289" s="16" t="s">
        <v>77</v>
      </c>
      <c r="AY289" s="267" t="s">
        <v>136</v>
      </c>
    </row>
    <row r="290" s="14" customFormat="1">
      <c r="A290" s="14"/>
      <c r="B290" s="236"/>
      <c r="C290" s="237"/>
      <c r="D290" s="226" t="s">
        <v>151</v>
      </c>
      <c r="E290" s="238" t="s">
        <v>19</v>
      </c>
      <c r="F290" s="239" t="s">
        <v>156</v>
      </c>
      <c r="G290" s="237"/>
      <c r="H290" s="240">
        <v>116.80799999999999</v>
      </c>
      <c r="I290" s="241"/>
      <c r="J290" s="237"/>
      <c r="K290" s="237"/>
      <c r="L290" s="242"/>
      <c r="M290" s="243"/>
      <c r="N290" s="244"/>
      <c r="O290" s="244"/>
      <c r="P290" s="244"/>
      <c r="Q290" s="244"/>
      <c r="R290" s="244"/>
      <c r="S290" s="244"/>
      <c r="T290" s="24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6" t="s">
        <v>151</v>
      </c>
      <c r="AU290" s="246" t="s">
        <v>147</v>
      </c>
      <c r="AV290" s="14" t="s">
        <v>146</v>
      </c>
      <c r="AW290" s="14" t="s">
        <v>37</v>
      </c>
      <c r="AX290" s="14" t="s">
        <v>85</v>
      </c>
      <c r="AY290" s="246" t="s">
        <v>136</v>
      </c>
    </row>
    <row r="291" s="2" customFormat="1" ht="16.5" customHeight="1">
      <c r="A291" s="40"/>
      <c r="B291" s="41"/>
      <c r="C291" s="206" t="s">
        <v>288</v>
      </c>
      <c r="D291" s="206" t="s">
        <v>141</v>
      </c>
      <c r="E291" s="207" t="s">
        <v>289</v>
      </c>
      <c r="F291" s="208" t="s">
        <v>290</v>
      </c>
      <c r="G291" s="209" t="s">
        <v>144</v>
      </c>
      <c r="H291" s="210">
        <v>116.80800000000001</v>
      </c>
      <c r="I291" s="211"/>
      <c r="J291" s="212">
        <f>ROUND(I291*H291,2)</f>
        <v>0</v>
      </c>
      <c r="K291" s="208" t="s">
        <v>145</v>
      </c>
      <c r="L291" s="46"/>
      <c r="M291" s="213" t="s">
        <v>19</v>
      </c>
      <c r="N291" s="214" t="s">
        <v>48</v>
      </c>
      <c r="O291" s="86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146</v>
      </c>
      <c r="AT291" s="217" t="s">
        <v>141</v>
      </c>
      <c r="AU291" s="217" t="s">
        <v>147</v>
      </c>
      <c r="AY291" s="19" t="s">
        <v>136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85</v>
      </c>
      <c r="BK291" s="218">
        <f>ROUND(I291*H291,2)</f>
        <v>0</v>
      </c>
      <c r="BL291" s="19" t="s">
        <v>146</v>
      </c>
      <c r="BM291" s="217" t="s">
        <v>291</v>
      </c>
    </row>
    <row r="292" s="2" customFormat="1">
      <c r="A292" s="40"/>
      <c r="B292" s="41"/>
      <c r="C292" s="42"/>
      <c r="D292" s="219" t="s">
        <v>149</v>
      </c>
      <c r="E292" s="42"/>
      <c r="F292" s="220" t="s">
        <v>292</v>
      </c>
      <c r="G292" s="42"/>
      <c r="H292" s="42"/>
      <c r="I292" s="221"/>
      <c r="J292" s="42"/>
      <c r="K292" s="42"/>
      <c r="L292" s="46"/>
      <c r="M292" s="222"/>
      <c r="N292" s="22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149</v>
      </c>
      <c r="AU292" s="19" t="s">
        <v>147</v>
      </c>
    </row>
    <row r="293" s="13" customFormat="1">
      <c r="A293" s="13"/>
      <c r="B293" s="224"/>
      <c r="C293" s="225"/>
      <c r="D293" s="226" t="s">
        <v>151</v>
      </c>
      <c r="E293" s="227" t="s">
        <v>19</v>
      </c>
      <c r="F293" s="228" t="s">
        <v>293</v>
      </c>
      <c r="G293" s="225"/>
      <c r="H293" s="229">
        <v>116.80800000000001</v>
      </c>
      <c r="I293" s="230"/>
      <c r="J293" s="225"/>
      <c r="K293" s="225"/>
      <c r="L293" s="231"/>
      <c r="M293" s="232"/>
      <c r="N293" s="233"/>
      <c r="O293" s="233"/>
      <c r="P293" s="233"/>
      <c r="Q293" s="233"/>
      <c r="R293" s="233"/>
      <c r="S293" s="233"/>
      <c r="T293" s="23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5" t="s">
        <v>151</v>
      </c>
      <c r="AU293" s="235" t="s">
        <v>147</v>
      </c>
      <c r="AV293" s="13" t="s">
        <v>87</v>
      </c>
      <c r="AW293" s="13" t="s">
        <v>37</v>
      </c>
      <c r="AX293" s="13" t="s">
        <v>77</v>
      </c>
      <c r="AY293" s="235" t="s">
        <v>136</v>
      </c>
    </row>
    <row r="294" s="14" customFormat="1">
      <c r="A294" s="14"/>
      <c r="B294" s="236"/>
      <c r="C294" s="237"/>
      <c r="D294" s="226" t="s">
        <v>151</v>
      </c>
      <c r="E294" s="238" t="s">
        <v>19</v>
      </c>
      <c r="F294" s="239" t="s">
        <v>156</v>
      </c>
      <c r="G294" s="237"/>
      <c r="H294" s="240">
        <v>116.80800000000001</v>
      </c>
      <c r="I294" s="241"/>
      <c r="J294" s="237"/>
      <c r="K294" s="237"/>
      <c r="L294" s="242"/>
      <c r="M294" s="243"/>
      <c r="N294" s="244"/>
      <c r="O294" s="244"/>
      <c r="P294" s="244"/>
      <c r="Q294" s="244"/>
      <c r="R294" s="244"/>
      <c r="S294" s="244"/>
      <c r="T294" s="24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6" t="s">
        <v>151</v>
      </c>
      <c r="AU294" s="246" t="s">
        <v>147</v>
      </c>
      <c r="AV294" s="14" t="s">
        <v>146</v>
      </c>
      <c r="AW294" s="14" t="s">
        <v>37</v>
      </c>
      <c r="AX294" s="14" t="s">
        <v>85</v>
      </c>
      <c r="AY294" s="246" t="s">
        <v>136</v>
      </c>
    </row>
    <row r="295" s="2" customFormat="1" ht="16.5" customHeight="1">
      <c r="A295" s="40"/>
      <c r="B295" s="41"/>
      <c r="C295" s="206" t="s">
        <v>294</v>
      </c>
      <c r="D295" s="206" t="s">
        <v>141</v>
      </c>
      <c r="E295" s="207" t="s">
        <v>295</v>
      </c>
      <c r="F295" s="208" t="s">
        <v>296</v>
      </c>
      <c r="G295" s="209" t="s">
        <v>144</v>
      </c>
      <c r="H295" s="210">
        <v>116.80800000000001</v>
      </c>
      <c r="I295" s="211"/>
      <c r="J295" s="212">
        <f>ROUND(I295*H295,2)</f>
        <v>0</v>
      </c>
      <c r="K295" s="208" t="s">
        <v>145</v>
      </c>
      <c r="L295" s="46"/>
      <c r="M295" s="213" t="s">
        <v>19</v>
      </c>
      <c r="N295" s="214" t="s">
        <v>48</v>
      </c>
      <c r="O295" s="86"/>
      <c r="P295" s="215">
        <f>O295*H295</f>
        <v>0</v>
      </c>
      <c r="Q295" s="215">
        <v>0</v>
      </c>
      <c r="R295" s="215">
        <f>Q295*H295</f>
        <v>0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146</v>
      </c>
      <c r="AT295" s="217" t="s">
        <v>141</v>
      </c>
      <c r="AU295" s="217" t="s">
        <v>147</v>
      </c>
      <c r="AY295" s="19" t="s">
        <v>136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85</v>
      </c>
      <c r="BK295" s="218">
        <f>ROUND(I295*H295,2)</f>
        <v>0</v>
      </c>
      <c r="BL295" s="19" t="s">
        <v>146</v>
      </c>
      <c r="BM295" s="217" t="s">
        <v>297</v>
      </c>
    </row>
    <row r="296" s="2" customFormat="1">
      <c r="A296" s="40"/>
      <c r="B296" s="41"/>
      <c r="C296" s="42"/>
      <c r="D296" s="219" t="s">
        <v>149</v>
      </c>
      <c r="E296" s="42"/>
      <c r="F296" s="220" t="s">
        <v>298</v>
      </c>
      <c r="G296" s="42"/>
      <c r="H296" s="42"/>
      <c r="I296" s="221"/>
      <c r="J296" s="42"/>
      <c r="K296" s="42"/>
      <c r="L296" s="46"/>
      <c r="M296" s="222"/>
      <c r="N296" s="22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149</v>
      </c>
      <c r="AU296" s="19" t="s">
        <v>147</v>
      </c>
    </row>
    <row r="297" s="13" customFormat="1">
      <c r="A297" s="13"/>
      <c r="B297" s="224"/>
      <c r="C297" s="225"/>
      <c r="D297" s="226" t="s">
        <v>151</v>
      </c>
      <c r="E297" s="227" t="s">
        <v>19</v>
      </c>
      <c r="F297" s="228" t="s">
        <v>293</v>
      </c>
      <c r="G297" s="225"/>
      <c r="H297" s="229">
        <v>116.80800000000001</v>
      </c>
      <c r="I297" s="230"/>
      <c r="J297" s="225"/>
      <c r="K297" s="225"/>
      <c r="L297" s="231"/>
      <c r="M297" s="232"/>
      <c r="N297" s="233"/>
      <c r="O297" s="233"/>
      <c r="P297" s="233"/>
      <c r="Q297" s="233"/>
      <c r="R297" s="233"/>
      <c r="S297" s="233"/>
      <c r="T297" s="23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5" t="s">
        <v>151</v>
      </c>
      <c r="AU297" s="235" t="s">
        <v>147</v>
      </c>
      <c r="AV297" s="13" t="s">
        <v>87</v>
      </c>
      <c r="AW297" s="13" t="s">
        <v>37</v>
      </c>
      <c r="AX297" s="13" t="s">
        <v>77</v>
      </c>
      <c r="AY297" s="235" t="s">
        <v>136</v>
      </c>
    </row>
    <row r="298" s="14" customFormat="1">
      <c r="A298" s="14"/>
      <c r="B298" s="236"/>
      <c r="C298" s="237"/>
      <c r="D298" s="226" t="s">
        <v>151</v>
      </c>
      <c r="E298" s="238" t="s">
        <v>19</v>
      </c>
      <c r="F298" s="239" t="s">
        <v>156</v>
      </c>
      <c r="G298" s="237"/>
      <c r="H298" s="240">
        <v>116.80800000000001</v>
      </c>
      <c r="I298" s="241"/>
      <c r="J298" s="237"/>
      <c r="K298" s="237"/>
      <c r="L298" s="242"/>
      <c r="M298" s="243"/>
      <c r="N298" s="244"/>
      <c r="O298" s="244"/>
      <c r="P298" s="244"/>
      <c r="Q298" s="244"/>
      <c r="R298" s="244"/>
      <c r="S298" s="244"/>
      <c r="T298" s="24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6" t="s">
        <v>151</v>
      </c>
      <c r="AU298" s="246" t="s">
        <v>147</v>
      </c>
      <c r="AV298" s="14" t="s">
        <v>146</v>
      </c>
      <c r="AW298" s="14" t="s">
        <v>37</v>
      </c>
      <c r="AX298" s="14" t="s">
        <v>85</v>
      </c>
      <c r="AY298" s="246" t="s">
        <v>136</v>
      </c>
    </row>
    <row r="299" s="2" customFormat="1" ht="16.5" customHeight="1">
      <c r="A299" s="40"/>
      <c r="B299" s="41"/>
      <c r="C299" s="206" t="s">
        <v>7</v>
      </c>
      <c r="D299" s="206" t="s">
        <v>141</v>
      </c>
      <c r="E299" s="207" t="s">
        <v>299</v>
      </c>
      <c r="F299" s="208" t="s">
        <v>300</v>
      </c>
      <c r="G299" s="209" t="s">
        <v>144</v>
      </c>
      <c r="H299" s="210">
        <v>116.80800000000001</v>
      </c>
      <c r="I299" s="211"/>
      <c r="J299" s="212">
        <f>ROUND(I299*H299,2)</f>
        <v>0</v>
      </c>
      <c r="K299" s="208" t="s">
        <v>145</v>
      </c>
      <c r="L299" s="46"/>
      <c r="M299" s="213" t="s">
        <v>19</v>
      </c>
      <c r="N299" s="214" t="s">
        <v>48</v>
      </c>
      <c r="O299" s="86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146</v>
      </c>
      <c r="AT299" s="217" t="s">
        <v>141</v>
      </c>
      <c r="AU299" s="217" t="s">
        <v>147</v>
      </c>
      <c r="AY299" s="19" t="s">
        <v>136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85</v>
      </c>
      <c r="BK299" s="218">
        <f>ROUND(I299*H299,2)</f>
        <v>0</v>
      </c>
      <c r="BL299" s="19" t="s">
        <v>146</v>
      </c>
      <c r="BM299" s="217" t="s">
        <v>301</v>
      </c>
    </row>
    <row r="300" s="2" customFormat="1">
      <c r="A300" s="40"/>
      <c r="B300" s="41"/>
      <c r="C300" s="42"/>
      <c r="D300" s="219" t="s">
        <v>149</v>
      </c>
      <c r="E300" s="42"/>
      <c r="F300" s="220" t="s">
        <v>302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149</v>
      </c>
      <c r="AU300" s="19" t="s">
        <v>147</v>
      </c>
    </row>
    <row r="301" s="13" customFormat="1">
      <c r="A301" s="13"/>
      <c r="B301" s="224"/>
      <c r="C301" s="225"/>
      <c r="D301" s="226" t="s">
        <v>151</v>
      </c>
      <c r="E301" s="227" t="s">
        <v>19</v>
      </c>
      <c r="F301" s="228" t="s">
        <v>293</v>
      </c>
      <c r="G301" s="225"/>
      <c r="H301" s="229">
        <v>116.80800000000001</v>
      </c>
      <c r="I301" s="230"/>
      <c r="J301" s="225"/>
      <c r="K301" s="225"/>
      <c r="L301" s="231"/>
      <c r="M301" s="232"/>
      <c r="N301" s="233"/>
      <c r="O301" s="233"/>
      <c r="P301" s="233"/>
      <c r="Q301" s="233"/>
      <c r="R301" s="233"/>
      <c r="S301" s="233"/>
      <c r="T301" s="23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5" t="s">
        <v>151</v>
      </c>
      <c r="AU301" s="235" t="s">
        <v>147</v>
      </c>
      <c r="AV301" s="13" t="s">
        <v>87</v>
      </c>
      <c r="AW301" s="13" t="s">
        <v>37</v>
      </c>
      <c r="AX301" s="13" t="s">
        <v>77</v>
      </c>
      <c r="AY301" s="235" t="s">
        <v>136</v>
      </c>
    </row>
    <row r="302" s="14" customFormat="1">
      <c r="A302" s="14"/>
      <c r="B302" s="236"/>
      <c r="C302" s="237"/>
      <c r="D302" s="226" t="s">
        <v>151</v>
      </c>
      <c r="E302" s="238" t="s">
        <v>19</v>
      </c>
      <c r="F302" s="239" t="s">
        <v>156</v>
      </c>
      <c r="G302" s="237"/>
      <c r="H302" s="240">
        <v>116.80800000000001</v>
      </c>
      <c r="I302" s="241"/>
      <c r="J302" s="237"/>
      <c r="K302" s="237"/>
      <c r="L302" s="242"/>
      <c r="M302" s="243"/>
      <c r="N302" s="244"/>
      <c r="O302" s="244"/>
      <c r="P302" s="244"/>
      <c r="Q302" s="244"/>
      <c r="R302" s="244"/>
      <c r="S302" s="244"/>
      <c r="T302" s="24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6" t="s">
        <v>151</v>
      </c>
      <c r="AU302" s="246" t="s">
        <v>147</v>
      </c>
      <c r="AV302" s="14" t="s">
        <v>146</v>
      </c>
      <c r="AW302" s="14" t="s">
        <v>37</v>
      </c>
      <c r="AX302" s="14" t="s">
        <v>85</v>
      </c>
      <c r="AY302" s="246" t="s">
        <v>136</v>
      </c>
    </row>
    <row r="303" s="2" customFormat="1" ht="21.75" customHeight="1">
      <c r="A303" s="40"/>
      <c r="B303" s="41"/>
      <c r="C303" s="206" t="s">
        <v>303</v>
      </c>
      <c r="D303" s="206" t="s">
        <v>141</v>
      </c>
      <c r="E303" s="207" t="s">
        <v>304</v>
      </c>
      <c r="F303" s="208" t="s">
        <v>305</v>
      </c>
      <c r="G303" s="209" t="s">
        <v>144</v>
      </c>
      <c r="H303" s="210">
        <v>116.80800000000001</v>
      </c>
      <c r="I303" s="211"/>
      <c r="J303" s="212">
        <f>ROUND(I303*H303,2)</f>
        <v>0</v>
      </c>
      <c r="K303" s="208" t="s">
        <v>145</v>
      </c>
      <c r="L303" s="46"/>
      <c r="M303" s="213" t="s">
        <v>19</v>
      </c>
      <c r="N303" s="214" t="s">
        <v>48</v>
      </c>
      <c r="O303" s="86"/>
      <c r="P303" s="215">
        <f>O303*H303</f>
        <v>0</v>
      </c>
      <c r="Q303" s="215">
        <v>0.037199999999999997</v>
      </c>
      <c r="R303" s="215">
        <f>Q303*H303</f>
        <v>4.3452576000000001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146</v>
      </c>
      <c r="AT303" s="217" t="s">
        <v>141</v>
      </c>
      <c r="AU303" s="217" t="s">
        <v>147</v>
      </c>
      <c r="AY303" s="19" t="s">
        <v>136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85</v>
      </c>
      <c r="BK303" s="218">
        <f>ROUND(I303*H303,2)</f>
        <v>0</v>
      </c>
      <c r="BL303" s="19" t="s">
        <v>146</v>
      </c>
      <c r="BM303" s="217" t="s">
        <v>306</v>
      </c>
    </row>
    <row r="304" s="2" customFormat="1">
      <c r="A304" s="40"/>
      <c r="B304" s="41"/>
      <c r="C304" s="42"/>
      <c r="D304" s="219" t="s">
        <v>149</v>
      </c>
      <c r="E304" s="42"/>
      <c r="F304" s="220" t="s">
        <v>307</v>
      </c>
      <c r="G304" s="42"/>
      <c r="H304" s="42"/>
      <c r="I304" s="221"/>
      <c r="J304" s="42"/>
      <c r="K304" s="42"/>
      <c r="L304" s="46"/>
      <c r="M304" s="222"/>
      <c r="N304" s="223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149</v>
      </c>
      <c r="AU304" s="19" t="s">
        <v>147</v>
      </c>
    </row>
    <row r="305" s="15" customFormat="1">
      <c r="A305" s="15"/>
      <c r="B305" s="247"/>
      <c r="C305" s="248"/>
      <c r="D305" s="226" t="s">
        <v>151</v>
      </c>
      <c r="E305" s="249" t="s">
        <v>19</v>
      </c>
      <c r="F305" s="250" t="s">
        <v>308</v>
      </c>
      <c r="G305" s="248"/>
      <c r="H305" s="249" t="s">
        <v>19</v>
      </c>
      <c r="I305" s="251"/>
      <c r="J305" s="248"/>
      <c r="K305" s="248"/>
      <c r="L305" s="252"/>
      <c r="M305" s="253"/>
      <c r="N305" s="254"/>
      <c r="O305" s="254"/>
      <c r="P305" s="254"/>
      <c r="Q305" s="254"/>
      <c r="R305" s="254"/>
      <c r="S305" s="254"/>
      <c r="T305" s="25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6" t="s">
        <v>151</v>
      </c>
      <c r="AU305" s="256" t="s">
        <v>147</v>
      </c>
      <c r="AV305" s="15" t="s">
        <v>85</v>
      </c>
      <c r="AW305" s="15" t="s">
        <v>37</v>
      </c>
      <c r="AX305" s="15" t="s">
        <v>77</v>
      </c>
      <c r="AY305" s="256" t="s">
        <v>136</v>
      </c>
    </row>
    <row r="306" s="13" customFormat="1">
      <c r="A306" s="13"/>
      <c r="B306" s="224"/>
      <c r="C306" s="225"/>
      <c r="D306" s="226" t="s">
        <v>151</v>
      </c>
      <c r="E306" s="227" t="s">
        <v>19</v>
      </c>
      <c r="F306" s="228" t="s">
        <v>293</v>
      </c>
      <c r="G306" s="225"/>
      <c r="H306" s="229">
        <v>116.80800000000001</v>
      </c>
      <c r="I306" s="230"/>
      <c r="J306" s="225"/>
      <c r="K306" s="225"/>
      <c r="L306" s="231"/>
      <c r="M306" s="232"/>
      <c r="N306" s="233"/>
      <c r="O306" s="233"/>
      <c r="P306" s="233"/>
      <c r="Q306" s="233"/>
      <c r="R306" s="233"/>
      <c r="S306" s="233"/>
      <c r="T306" s="23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5" t="s">
        <v>151</v>
      </c>
      <c r="AU306" s="235" t="s">
        <v>147</v>
      </c>
      <c r="AV306" s="13" t="s">
        <v>87</v>
      </c>
      <c r="AW306" s="13" t="s">
        <v>37</v>
      </c>
      <c r="AX306" s="13" t="s">
        <v>77</v>
      </c>
      <c r="AY306" s="235" t="s">
        <v>136</v>
      </c>
    </row>
    <row r="307" s="14" customFormat="1">
      <c r="A307" s="14"/>
      <c r="B307" s="236"/>
      <c r="C307" s="237"/>
      <c r="D307" s="226" t="s">
        <v>151</v>
      </c>
      <c r="E307" s="238" t="s">
        <v>19</v>
      </c>
      <c r="F307" s="239" t="s">
        <v>156</v>
      </c>
      <c r="G307" s="237"/>
      <c r="H307" s="240">
        <v>116.80800000000001</v>
      </c>
      <c r="I307" s="241"/>
      <c r="J307" s="237"/>
      <c r="K307" s="237"/>
      <c r="L307" s="242"/>
      <c r="M307" s="243"/>
      <c r="N307" s="244"/>
      <c r="O307" s="244"/>
      <c r="P307" s="244"/>
      <c r="Q307" s="244"/>
      <c r="R307" s="244"/>
      <c r="S307" s="244"/>
      <c r="T307" s="24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6" t="s">
        <v>151</v>
      </c>
      <c r="AU307" s="246" t="s">
        <v>147</v>
      </c>
      <c r="AV307" s="14" t="s">
        <v>146</v>
      </c>
      <c r="AW307" s="14" t="s">
        <v>37</v>
      </c>
      <c r="AX307" s="14" t="s">
        <v>85</v>
      </c>
      <c r="AY307" s="246" t="s">
        <v>136</v>
      </c>
    </row>
    <row r="308" s="12" customFormat="1" ht="22.8" customHeight="1">
      <c r="A308" s="12"/>
      <c r="B308" s="190"/>
      <c r="C308" s="191"/>
      <c r="D308" s="192" t="s">
        <v>76</v>
      </c>
      <c r="E308" s="204" t="s">
        <v>309</v>
      </c>
      <c r="F308" s="204" t="s">
        <v>310</v>
      </c>
      <c r="G308" s="191"/>
      <c r="H308" s="191"/>
      <c r="I308" s="194"/>
      <c r="J308" s="205">
        <f>BK308</f>
        <v>0</v>
      </c>
      <c r="K308" s="191"/>
      <c r="L308" s="196"/>
      <c r="M308" s="197"/>
      <c r="N308" s="198"/>
      <c r="O308" s="198"/>
      <c r="P308" s="199">
        <f>SUM(P309:P321)</f>
        <v>0</v>
      </c>
      <c r="Q308" s="198"/>
      <c r="R308" s="199">
        <f>SUM(R309:R321)</f>
        <v>0</v>
      </c>
      <c r="S308" s="198"/>
      <c r="T308" s="200">
        <f>SUM(T309:T321)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01" t="s">
        <v>85</v>
      </c>
      <c r="AT308" s="202" t="s">
        <v>76</v>
      </c>
      <c r="AU308" s="202" t="s">
        <v>85</v>
      </c>
      <c r="AY308" s="201" t="s">
        <v>136</v>
      </c>
      <c r="BK308" s="203">
        <f>SUM(BK309:BK321)</f>
        <v>0</v>
      </c>
    </row>
    <row r="309" s="2" customFormat="1" ht="24.15" customHeight="1">
      <c r="A309" s="40"/>
      <c r="B309" s="41"/>
      <c r="C309" s="206" t="s">
        <v>311</v>
      </c>
      <c r="D309" s="206" t="s">
        <v>141</v>
      </c>
      <c r="E309" s="207" t="s">
        <v>312</v>
      </c>
      <c r="F309" s="208" t="s">
        <v>313</v>
      </c>
      <c r="G309" s="209" t="s">
        <v>314</v>
      </c>
      <c r="H309" s="210">
        <v>12.958</v>
      </c>
      <c r="I309" s="211"/>
      <c r="J309" s="212">
        <f>ROUND(I309*H309,2)</f>
        <v>0</v>
      </c>
      <c r="K309" s="208" t="s">
        <v>145</v>
      </c>
      <c r="L309" s="46"/>
      <c r="M309" s="213" t="s">
        <v>19</v>
      </c>
      <c r="N309" s="214" t="s">
        <v>48</v>
      </c>
      <c r="O309" s="86"/>
      <c r="P309" s="215">
        <f>O309*H309</f>
        <v>0</v>
      </c>
      <c r="Q309" s="215">
        <v>0</v>
      </c>
      <c r="R309" s="215">
        <f>Q309*H309</f>
        <v>0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146</v>
      </c>
      <c r="AT309" s="217" t="s">
        <v>141</v>
      </c>
      <c r="AU309" s="217" t="s">
        <v>87</v>
      </c>
      <c r="AY309" s="19" t="s">
        <v>136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85</v>
      </c>
      <c r="BK309" s="218">
        <f>ROUND(I309*H309,2)</f>
        <v>0</v>
      </c>
      <c r="BL309" s="19" t="s">
        <v>146</v>
      </c>
      <c r="BM309" s="217" t="s">
        <v>315</v>
      </c>
    </row>
    <row r="310" s="2" customFormat="1">
      <c r="A310" s="40"/>
      <c r="B310" s="41"/>
      <c r="C310" s="42"/>
      <c r="D310" s="219" t="s">
        <v>149</v>
      </c>
      <c r="E310" s="42"/>
      <c r="F310" s="220" t="s">
        <v>316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149</v>
      </c>
      <c r="AU310" s="19" t="s">
        <v>87</v>
      </c>
    </row>
    <row r="311" s="2" customFormat="1" ht="24.15" customHeight="1">
      <c r="A311" s="40"/>
      <c r="B311" s="41"/>
      <c r="C311" s="206" t="s">
        <v>317</v>
      </c>
      <c r="D311" s="206" t="s">
        <v>141</v>
      </c>
      <c r="E311" s="207" t="s">
        <v>318</v>
      </c>
      <c r="F311" s="208" t="s">
        <v>319</v>
      </c>
      <c r="G311" s="209" t="s">
        <v>314</v>
      </c>
      <c r="H311" s="210">
        <v>12.958</v>
      </c>
      <c r="I311" s="211"/>
      <c r="J311" s="212">
        <f>ROUND(I311*H311,2)</f>
        <v>0</v>
      </c>
      <c r="K311" s="208" t="s">
        <v>145</v>
      </c>
      <c r="L311" s="46"/>
      <c r="M311" s="213" t="s">
        <v>19</v>
      </c>
      <c r="N311" s="214" t="s">
        <v>48</v>
      </c>
      <c r="O311" s="86"/>
      <c r="P311" s="215">
        <f>O311*H311</f>
        <v>0</v>
      </c>
      <c r="Q311" s="215">
        <v>0</v>
      </c>
      <c r="R311" s="215">
        <f>Q311*H311</f>
        <v>0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146</v>
      </c>
      <c r="AT311" s="217" t="s">
        <v>141</v>
      </c>
      <c r="AU311" s="217" t="s">
        <v>87</v>
      </c>
      <c r="AY311" s="19" t="s">
        <v>136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85</v>
      </c>
      <c r="BK311" s="218">
        <f>ROUND(I311*H311,2)</f>
        <v>0</v>
      </c>
      <c r="BL311" s="19" t="s">
        <v>146</v>
      </c>
      <c r="BM311" s="217" t="s">
        <v>320</v>
      </c>
    </row>
    <row r="312" s="2" customFormat="1">
      <c r="A312" s="40"/>
      <c r="B312" s="41"/>
      <c r="C312" s="42"/>
      <c r="D312" s="219" t="s">
        <v>149</v>
      </c>
      <c r="E312" s="42"/>
      <c r="F312" s="220" t="s">
        <v>321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149</v>
      </c>
      <c r="AU312" s="19" t="s">
        <v>87</v>
      </c>
    </row>
    <row r="313" s="2" customFormat="1" ht="16.5" customHeight="1">
      <c r="A313" s="40"/>
      <c r="B313" s="41"/>
      <c r="C313" s="206" t="s">
        <v>322</v>
      </c>
      <c r="D313" s="206" t="s">
        <v>141</v>
      </c>
      <c r="E313" s="207" t="s">
        <v>323</v>
      </c>
      <c r="F313" s="208" t="s">
        <v>324</v>
      </c>
      <c r="G313" s="209" t="s">
        <v>314</v>
      </c>
      <c r="H313" s="210">
        <v>12.958</v>
      </c>
      <c r="I313" s="211"/>
      <c r="J313" s="212">
        <f>ROUND(I313*H313,2)</f>
        <v>0</v>
      </c>
      <c r="K313" s="208" t="s">
        <v>145</v>
      </c>
      <c r="L313" s="46"/>
      <c r="M313" s="213" t="s">
        <v>19</v>
      </c>
      <c r="N313" s="214" t="s">
        <v>48</v>
      </c>
      <c r="O313" s="86"/>
      <c r="P313" s="215">
        <f>O313*H313</f>
        <v>0</v>
      </c>
      <c r="Q313" s="215">
        <v>0</v>
      </c>
      <c r="R313" s="215">
        <f>Q313*H313</f>
        <v>0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146</v>
      </c>
      <c r="AT313" s="217" t="s">
        <v>141</v>
      </c>
      <c r="AU313" s="217" t="s">
        <v>87</v>
      </c>
      <c r="AY313" s="19" t="s">
        <v>136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85</v>
      </c>
      <c r="BK313" s="218">
        <f>ROUND(I313*H313,2)</f>
        <v>0</v>
      </c>
      <c r="BL313" s="19" t="s">
        <v>146</v>
      </c>
      <c r="BM313" s="217" t="s">
        <v>325</v>
      </c>
    </row>
    <row r="314" s="2" customFormat="1">
      <c r="A314" s="40"/>
      <c r="B314" s="41"/>
      <c r="C314" s="42"/>
      <c r="D314" s="219" t="s">
        <v>149</v>
      </c>
      <c r="E314" s="42"/>
      <c r="F314" s="220" t="s">
        <v>326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149</v>
      </c>
      <c r="AU314" s="19" t="s">
        <v>87</v>
      </c>
    </row>
    <row r="315" s="2" customFormat="1" ht="21.75" customHeight="1">
      <c r="A315" s="40"/>
      <c r="B315" s="41"/>
      <c r="C315" s="206" t="s">
        <v>327</v>
      </c>
      <c r="D315" s="206" t="s">
        <v>141</v>
      </c>
      <c r="E315" s="207" t="s">
        <v>328</v>
      </c>
      <c r="F315" s="208" t="s">
        <v>329</v>
      </c>
      <c r="G315" s="209" t="s">
        <v>314</v>
      </c>
      <c r="H315" s="210">
        <v>12.958</v>
      </c>
      <c r="I315" s="211"/>
      <c r="J315" s="212">
        <f>ROUND(I315*H315,2)</f>
        <v>0</v>
      </c>
      <c r="K315" s="208" t="s">
        <v>145</v>
      </c>
      <c r="L315" s="46"/>
      <c r="M315" s="213" t="s">
        <v>19</v>
      </c>
      <c r="N315" s="214" t="s">
        <v>48</v>
      </c>
      <c r="O315" s="86"/>
      <c r="P315" s="215">
        <f>O315*H315</f>
        <v>0</v>
      </c>
      <c r="Q315" s="215">
        <v>0</v>
      </c>
      <c r="R315" s="215">
        <f>Q315*H315</f>
        <v>0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146</v>
      </c>
      <c r="AT315" s="217" t="s">
        <v>141</v>
      </c>
      <c r="AU315" s="217" t="s">
        <v>87</v>
      </c>
      <c r="AY315" s="19" t="s">
        <v>136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85</v>
      </c>
      <c r="BK315" s="218">
        <f>ROUND(I315*H315,2)</f>
        <v>0</v>
      </c>
      <c r="BL315" s="19" t="s">
        <v>146</v>
      </c>
      <c r="BM315" s="217" t="s">
        <v>330</v>
      </c>
    </row>
    <row r="316" s="2" customFormat="1">
      <c r="A316" s="40"/>
      <c r="B316" s="41"/>
      <c r="C316" s="42"/>
      <c r="D316" s="219" t="s">
        <v>149</v>
      </c>
      <c r="E316" s="42"/>
      <c r="F316" s="220" t="s">
        <v>331</v>
      </c>
      <c r="G316" s="42"/>
      <c r="H316" s="42"/>
      <c r="I316" s="221"/>
      <c r="J316" s="42"/>
      <c r="K316" s="42"/>
      <c r="L316" s="46"/>
      <c r="M316" s="222"/>
      <c r="N316" s="223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149</v>
      </c>
      <c r="AU316" s="19" t="s">
        <v>87</v>
      </c>
    </row>
    <row r="317" s="2" customFormat="1" ht="16.5" customHeight="1">
      <c r="A317" s="40"/>
      <c r="B317" s="41"/>
      <c r="C317" s="206" t="s">
        <v>332</v>
      </c>
      <c r="D317" s="206" t="s">
        <v>141</v>
      </c>
      <c r="E317" s="207" t="s">
        <v>333</v>
      </c>
      <c r="F317" s="208" t="s">
        <v>334</v>
      </c>
      <c r="G317" s="209" t="s">
        <v>314</v>
      </c>
      <c r="H317" s="210">
        <v>246.202</v>
      </c>
      <c r="I317" s="211"/>
      <c r="J317" s="212">
        <f>ROUND(I317*H317,2)</f>
        <v>0</v>
      </c>
      <c r="K317" s="208" t="s">
        <v>145</v>
      </c>
      <c r="L317" s="46"/>
      <c r="M317" s="213" t="s">
        <v>19</v>
      </c>
      <c r="N317" s="214" t="s">
        <v>48</v>
      </c>
      <c r="O317" s="86"/>
      <c r="P317" s="215">
        <f>O317*H317</f>
        <v>0</v>
      </c>
      <c r="Q317" s="215">
        <v>0</v>
      </c>
      <c r="R317" s="215">
        <f>Q317*H317</f>
        <v>0</v>
      </c>
      <c r="S317" s="215">
        <v>0</v>
      </c>
      <c r="T317" s="21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146</v>
      </c>
      <c r="AT317" s="217" t="s">
        <v>141</v>
      </c>
      <c r="AU317" s="217" t="s">
        <v>87</v>
      </c>
      <c r="AY317" s="19" t="s">
        <v>136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85</v>
      </c>
      <c r="BK317" s="218">
        <f>ROUND(I317*H317,2)</f>
        <v>0</v>
      </c>
      <c r="BL317" s="19" t="s">
        <v>146</v>
      </c>
      <c r="BM317" s="217" t="s">
        <v>335</v>
      </c>
    </row>
    <row r="318" s="2" customFormat="1">
      <c r="A318" s="40"/>
      <c r="B318" s="41"/>
      <c r="C318" s="42"/>
      <c r="D318" s="219" t="s">
        <v>149</v>
      </c>
      <c r="E318" s="42"/>
      <c r="F318" s="220" t="s">
        <v>336</v>
      </c>
      <c r="G318" s="42"/>
      <c r="H318" s="42"/>
      <c r="I318" s="221"/>
      <c r="J318" s="42"/>
      <c r="K318" s="42"/>
      <c r="L318" s="46"/>
      <c r="M318" s="222"/>
      <c r="N318" s="22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149</v>
      </c>
      <c r="AU318" s="19" t="s">
        <v>87</v>
      </c>
    </row>
    <row r="319" s="13" customFormat="1">
      <c r="A319" s="13"/>
      <c r="B319" s="224"/>
      <c r="C319" s="225"/>
      <c r="D319" s="226" t="s">
        <v>151</v>
      </c>
      <c r="E319" s="225"/>
      <c r="F319" s="228" t="s">
        <v>337</v>
      </c>
      <c r="G319" s="225"/>
      <c r="H319" s="229">
        <v>246.202</v>
      </c>
      <c r="I319" s="230"/>
      <c r="J319" s="225"/>
      <c r="K319" s="225"/>
      <c r="L319" s="231"/>
      <c r="M319" s="232"/>
      <c r="N319" s="233"/>
      <c r="O319" s="233"/>
      <c r="P319" s="233"/>
      <c r="Q319" s="233"/>
      <c r="R319" s="233"/>
      <c r="S319" s="233"/>
      <c r="T319" s="23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5" t="s">
        <v>151</v>
      </c>
      <c r="AU319" s="235" t="s">
        <v>87</v>
      </c>
      <c r="AV319" s="13" t="s">
        <v>87</v>
      </c>
      <c r="AW319" s="13" t="s">
        <v>4</v>
      </c>
      <c r="AX319" s="13" t="s">
        <v>85</v>
      </c>
      <c r="AY319" s="235" t="s">
        <v>136</v>
      </c>
    </row>
    <row r="320" s="2" customFormat="1" ht="24.15" customHeight="1">
      <c r="A320" s="40"/>
      <c r="B320" s="41"/>
      <c r="C320" s="206" t="s">
        <v>338</v>
      </c>
      <c r="D320" s="206" t="s">
        <v>141</v>
      </c>
      <c r="E320" s="207" t="s">
        <v>339</v>
      </c>
      <c r="F320" s="208" t="s">
        <v>340</v>
      </c>
      <c r="G320" s="209" t="s">
        <v>314</v>
      </c>
      <c r="H320" s="210">
        <v>12.958</v>
      </c>
      <c r="I320" s="211"/>
      <c r="J320" s="212">
        <f>ROUND(I320*H320,2)</f>
        <v>0</v>
      </c>
      <c r="K320" s="208" t="s">
        <v>145</v>
      </c>
      <c r="L320" s="46"/>
      <c r="M320" s="213" t="s">
        <v>19</v>
      </c>
      <c r="N320" s="214" t="s">
        <v>48</v>
      </c>
      <c r="O320" s="86"/>
      <c r="P320" s="215">
        <f>O320*H320</f>
        <v>0</v>
      </c>
      <c r="Q320" s="215">
        <v>0</v>
      </c>
      <c r="R320" s="215">
        <f>Q320*H320</f>
        <v>0</v>
      </c>
      <c r="S320" s="215">
        <v>0</v>
      </c>
      <c r="T320" s="21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7" t="s">
        <v>146</v>
      </c>
      <c r="AT320" s="217" t="s">
        <v>141</v>
      </c>
      <c r="AU320" s="217" t="s">
        <v>87</v>
      </c>
      <c r="AY320" s="19" t="s">
        <v>136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9" t="s">
        <v>85</v>
      </c>
      <c r="BK320" s="218">
        <f>ROUND(I320*H320,2)</f>
        <v>0</v>
      </c>
      <c r="BL320" s="19" t="s">
        <v>146</v>
      </c>
      <c r="BM320" s="217" t="s">
        <v>341</v>
      </c>
    </row>
    <row r="321" s="2" customFormat="1">
      <c r="A321" s="40"/>
      <c r="B321" s="41"/>
      <c r="C321" s="42"/>
      <c r="D321" s="219" t="s">
        <v>149</v>
      </c>
      <c r="E321" s="42"/>
      <c r="F321" s="220" t="s">
        <v>342</v>
      </c>
      <c r="G321" s="42"/>
      <c r="H321" s="42"/>
      <c r="I321" s="221"/>
      <c r="J321" s="42"/>
      <c r="K321" s="42"/>
      <c r="L321" s="46"/>
      <c r="M321" s="222"/>
      <c r="N321" s="223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149</v>
      </c>
      <c r="AU321" s="19" t="s">
        <v>87</v>
      </c>
    </row>
    <row r="322" s="12" customFormat="1" ht="22.8" customHeight="1">
      <c r="A322" s="12"/>
      <c r="B322" s="190"/>
      <c r="C322" s="191"/>
      <c r="D322" s="192" t="s">
        <v>76</v>
      </c>
      <c r="E322" s="204" t="s">
        <v>343</v>
      </c>
      <c r="F322" s="204" t="s">
        <v>344</v>
      </c>
      <c r="G322" s="191"/>
      <c r="H322" s="191"/>
      <c r="I322" s="194"/>
      <c r="J322" s="205">
        <f>BK322</f>
        <v>0</v>
      </c>
      <c r="K322" s="191"/>
      <c r="L322" s="196"/>
      <c r="M322" s="197"/>
      <c r="N322" s="198"/>
      <c r="O322" s="198"/>
      <c r="P322" s="199">
        <f>SUM(P323:P324)</f>
        <v>0</v>
      </c>
      <c r="Q322" s="198"/>
      <c r="R322" s="199">
        <f>SUM(R323:R324)</f>
        <v>0</v>
      </c>
      <c r="S322" s="198"/>
      <c r="T322" s="200">
        <f>SUM(T323:T324)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01" t="s">
        <v>85</v>
      </c>
      <c r="AT322" s="202" t="s">
        <v>76</v>
      </c>
      <c r="AU322" s="202" t="s">
        <v>85</v>
      </c>
      <c r="AY322" s="201" t="s">
        <v>136</v>
      </c>
      <c r="BK322" s="203">
        <f>SUM(BK323:BK324)</f>
        <v>0</v>
      </c>
    </row>
    <row r="323" s="2" customFormat="1" ht="33" customHeight="1">
      <c r="A323" s="40"/>
      <c r="B323" s="41"/>
      <c r="C323" s="206" t="s">
        <v>345</v>
      </c>
      <c r="D323" s="206" t="s">
        <v>141</v>
      </c>
      <c r="E323" s="207" t="s">
        <v>346</v>
      </c>
      <c r="F323" s="208" t="s">
        <v>347</v>
      </c>
      <c r="G323" s="209" t="s">
        <v>314</v>
      </c>
      <c r="H323" s="210">
        <v>10.212999999999999</v>
      </c>
      <c r="I323" s="211"/>
      <c r="J323" s="212">
        <f>ROUND(I323*H323,2)</f>
        <v>0</v>
      </c>
      <c r="K323" s="208" t="s">
        <v>145</v>
      </c>
      <c r="L323" s="46"/>
      <c r="M323" s="213" t="s">
        <v>19</v>
      </c>
      <c r="N323" s="214" t="s">
        <v>48</v>
      </c>
      <c r="O323" s="86"/>
      <c r="P323" s="215">
        <f>O323*H323</f>
        <v>0</v>
      </c>
      <c r="Q323" s="215">
        <v>0</v>
      </c>
      <c r="R323" s="215">
        <f>Q323*H323</f>
        <v>0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146</v>
      </c>
      <c r="AT323" s="217" t="s">
        <v>141</v>
      </c>
      <c r="AU323" s="217" t="s">
        <v>87</v>
      </c>
      <c r="AY323" s="19" t="s">
        <v>136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85</v>
      </c>
      <c r="BK323" s="218">
        <f>ROUND(I323*H323,2)</f>
        <v>0</v>
      </c>
      <c r="BL323" s="19" t="s">
        <v>146</v>
      </c>
      <c r="BM323" s="217" t="s">
        <v>348</v>
      </c>
    </row>
    <row r="324" s="2" customFormat="1">
      <c r="A324" s="40"/>
      <c r="B324" s="41"/>
      <c r="C324" s="42"/>
      <c r="D324" s="219" t="s">
        <v>149</v>
      </c>
      <c r="E324" s="42"/>
      <c r="F324" s="220" t="s">
        <v>349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149</v>
      </c>
      <c r="AU324" s="19" t="s">
        <v>87</v>
      </c>
    </row>
    <row r="325" s="12" customFormat="1" ht="25.92" customHeight="1">
      <c r="A325" s="12"/>
      <c r="B325" s="190"/>
      <c r="C325" s="191"/>
      <c r="D325" s="192" t="s">
        <v>76</v>
      </c>
      <c r="E325" s="193" t="s">
        <v>350</v>
      </c>
      <c r="F325" s="193" t="s">
        <v>351</v>
      </c>
      <c r="G325" s="191"/>
      <c r="H325" s="191"/>
      <c r="I325" s="194"/>
      <c r="J325" s="195">
        <f>BK325</f>
        <v>0</v>
      </c>
      <c r="K325" s="191"/>
      <c r="L325" s="196"/>
      <c r="M325" s="197"/>
      <c r="N325" s="198"/>
      <c r="O325" s="198"/>
      <c r="P325" s="199">
        <f>P326+P340+P366+P412+P443+P513</f>
        <v>0</v>
      </c>
      <c r="Q325" s="198"/>
      <c r="R325" s="199">
        <f>R326+R340+R366+R412+R443+R513</f>
        <v>33.773144359999996</v>
      </c>
      <c r="S325" s="198"/>
      <c r="T325" s="200">
        <f>T326+T340+T366+T412+T443+T513</f>
        <v>0.54142568000000002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01" t="s">
        <v>87</v>
      </c>
      <c r="AT325" s="202" t="s">
        <v>76</v>
      </c>
      <c r="AU325" s="202" t="s">
        <v>77</v>
      </c>
      <c r="AY325" s="201" t="s">
        <v>136</v>
      </c>
      <c r="BK325" s="203">
        <f>BK326+BK340+BK366+BK412+BK443+BK513</f>
        <v>0</v>
      </c>
    </row>
    <row r="326" s="12" customFormat="1" ht="22.8" customHeight="1">
      <c r="A326" s="12"/>
      <c r="B326" s="190"/>
      <c r="C326" s="191"/>
      <c r="D326" s="192" t="s">
        <v>76</v>
      </c>
      <c r="E326" s="204" t="s">
        <v>352</v>
      </c>
      <c r="F326" s="204" t="s">
        <v>353</v>
      </c>
      <c r="G326" s="191"/>
      <c r="H326" s="191"/>
      <c r="I326" s="194"/>
      <c r="J326" s="205">
        <f>BK326</f>
        <v>0</v>
      </c>
      <c r="K326" s="191"/>
      <c r="L326" s="196"/>
      <c r="M326" s="197"/>
      <c r="N326" s="198"/>
      <c r="O326" s="198"/>
      <c r="P326" s="199">
        <f>SUM(P327:P339)</f>
        <v>0</v>
      </c>
      <c r="Q326" s="198"/>
      <c r="R326" s="199">
        <f>SUM(R327:R339)</f>
        <v>0.031161999999999999</v>
      </c>
      <c r="S326" s="198"/>
      <c r="T326" s="200">
        <f>SUM(T327:T339)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01" t="s">
        <v>87</v>
      </c>
      <c r="AT326" s="202" t="s">
        <v>76</v>
      </c>
      <c r="AU326" s="202" t="s">
        <v>85</v>
      </c>
      <c r="AY326" s="201" t="s">
        <v>136</v>
      </c>
      <c r="BK326" s="203">
        <f>SUM(BK327:BK339)</f>
        <v>0</v>
      </c>
    </row>
    <row r="327" s="2" customFormat="1" ht="16.5" customHeight="1">
      <c r="A327" s="40"/>
      <c r="B327" s="41"/>
      <c r="C327" s="206" t="s">
        <v>354</v>
      </c>
      <c r="D327" s="206" t="s">
        <v>141</v>
      </c>
      <c r="E327" s="207" t="s">
        <v>355</v>
      </c>
      <c r="F327" s="208" t="s">
        <v>356</v>
      </c>
      <c r="G327" s="209" t="s">
        <v>144</v>
      </c>
      <c r="H327" s="210">
        <v>9.7379999999999995</v>
      </c>
      <c r="I327" s="211"/>
      <c r="J327" s="212">
        <f>ROUND(I327*H327,2)</f>
        <v>0</v>
      </c>
      <c r="K327" s="208" t="s">
        <v>145</v>
      </c>
      <c r="L327" s="46"/>
      <c r="M327" s="213" t="s">
        <v>19</v>
      </c>
      <c r="N327" s="214" t="s">
        <v>48</v>
      </c>
      <c r="O327" s="86"/>
      <c r="P327" s="215">
        <f>O327*H327</f>
        <v>0</v>
      </c>
      <c r="Q327" s="215">
        <v>0</v>
      </c>
      <c r="R327" s="215">
        <f>Q327*H327</f>
        <v>0</v>
      </c>
      <c r="S327" s="215">
        <v>0</v>
      </c>
      <c r="T327" s="21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146</v>
      </c>
      <c r="AT327" s="217" t="s">
        <v>141</v>
      </c>
      <c r="AU327" s="217" t="s">
        <v>87</v>
      </c>
      <c r="AY327" s="19" t="s">
        <v>136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85</v>
      </c>
      <c r="BK327" s="218">
        <f>ROUND(I327*H327,2)</f>
        <v>0</v>
      </c>
      <c r="BL327" s="19" t="s">
        <v>146</v>
      </c>
      <c r="BM327" s="217" t="s">
        <v>357</v>
      </c>
    </row>
    <row r="328" s="2" customFormat="1">
      <c r="A328" s="40"/>
      <c r="B328" s="41"/>
      <c r="C328" s="42"/>
      <c r="D328" s="219" t="s">
        <v>149</v>
      </c>
      <c r="E328" s="42"/>
      <c r="F328" s="220" t="s">
        <v>358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149</v>
      </c>
      <c r="AU328" s="19" t="s">
        <v>87</v>
      </c>
    </row>
    <row r="329" s="15" customFormat="1">
      <c r="A329" s="15"/>
      <c r="B329" s="247"/>
      <c r="C329" s="248"/>
      <c r="D329" s="226" t="s">
        <v>151</v>
      </c>
      <c r="E329" s="249" t="s">
        <v>19</v>
      </c>
      <c r="F329" s="250" t="s">
        <v>359</v>
      </c>
      <c r="G329" s="248"/>
      <c r="H329" s="249" t="s">
        <v>19</v>
      </c>
      <c r="I329" s="251"/>
      <c r="J329" s="248"/>
      <c r="K329" s="248"/>
      <c r="L329" s="252"/>
      <c r="M329" s="253"/>
      <c r="N329" s="254"/>
      <c r="O329" s="254"/>
      <c r="P329" s="254"/>
      <c r="Q329" s="254"/>
      <c r="R329" s="254"/>
      <c r="S329" s="254"/>
      <c r="T329" s="25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56" t="s">
        <v>151</v>
      </c>
      <c r="AU329" s="256" t="s">
        <v>87</v>
      </c>
      <c r="AV329" s="15" t="s">
        <v>85</v>
      </c>
      <c r="AW329" s="15" t="s">
        <v>37</v>
      </c>
      <c r="AX329" s="15" t="s">
        <v>77</v>
      </c>
      <c r="AY329" s="256" t="s">
        <v>136</v>
      </c>
    </row>
    <row r="330" s="13" customFormat="1">
      <c r="A330" s="13"/>
      <c r="B330" s="224"/>
      <c r="C330" s="225"/>
      <c r="D330" s="226" t="s">
        <v>151</v>
      </c>
      <c r="E330" s="227" t="s">
        <v>19</v>
      </c>
      <c r="F330" s="228" t="s">
        <v>152</v>
      </c>
      <c r="G330" s="225"/>
      <c r="H330" s="229">
        <v>8.5760000000000005</v>
      </c>
      <c r="I330" s="230"/>
      <c r="J330" s="225"/>
      <c r="K330" s="225"/>
      <c r="L330" s="231"/>
      <c r="M330" s="232"/>
      <c r="N330" s="233"/>
      <c r="O330" s="233"/>
      <c r="P330" s="233"/>
      <c r="Q330" s="233"/>
      <c r="R330" s="233"/>
      <c r="S330" s="233"/>
      <c r="T330" s="23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5" t="s">
        <v>151</v>
      </c>
      <c r="AU330" s="235" t="s">
        <v>87</v>
      </c>
      <c r="AV330" s="13" t="s">
        <v>87</v>
      </c>
      <c r="AW330" s="13" t="s">
        <v>37</v>
      </c>
      <c r="AX330" s="13" t="s">
        <v>77</v>
      </c>
      <c r="AY330" s="235" t="s">
        <v>136</v>
      </c>
    </row>
    <row r="331" s="13" customFormat="1">
      <c r="A331" s="13"/>
      <c r="B331" s="224"/>
      <c r="C331" s="225"/>
      <c r="D331" s="226" t="s">
        <v>151</v>
      </c>
      <c r="E331" s="227" t="s">
        <v>19</v>
      </c>
      <c r="F331" s="228" t="s">
        <v>153</v>
      </c>
      <c r="G331" s="225"/>
      <c r="H331" s="229">
        <v>2.6200000000000001</v>
      </c>
      <c r="I331" s="230"/>
      <c r="J331" s="225"/>
      <c r="K331" s="225"/>
      <c r="L331" s="231"/>
      <c r="M331" s="232"/>
      <c r="N331" s="233"/>
      <c r="O331" s="233"/>
      <c r="P331" s="233"/>
      <c r="Q331" s="233"/>
      <c r="R331" s="233"/>
      <c r="S331" s="233"/>
      <c r="T331" s="23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5" t="s">
        <v>151</v>
      </c>
      <c r="AU331" s="235" t="s">
        <v>87</v>
      </c>
      <c r="AV331" s="13" t="s">
        <v>87</v>
      </c>
      <c r="AW331" s="13" t="s">
        <v>37</v>
      </c>
      <c r="AX331" s="13" t="s">
        <v>77</v>
      </c>
      <c r="AY331" s="235" t="s">
        <v>136</v>
      </c>
    </row>
    <row r="332" s="13" customFormat="1">
      <c r="A332" s="13"/>
      <c r="B332" s="224"/>
      <c r="C332" s="225"/>
      <c r="D332" s="226" t="s">
        <v>151</v>
      </c>
      <c r="E332" s="227" t="s">
        <v>19</v>
      </c>
      <c r="F332" s="228" t="s">
        <v>154</v>
      </c>
      <c r="G332" s="225"/>
      <c r="H332" s="229">
        <v>-0.68400000000000005</v>
      </c>
      <c r="I332" s="230"/>
      <c r="J332" s="225"/>
      <c r="K332" s="225"/>
      <c r="L332" s="231"/>
      <c r="M332" s="232"/>
      <c r="N332" s="233"/>
      <c r="O332" s="233"/>
      <c r="P332" s="233"/>
      <c r="Q332" s="233"/>
      <c r="R332" s="233"/>
      <c r="S332" s="233"/>
      <c r="T332" s="23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5" t="s">
        <v>151</v>
      </c>
      <c r="AU332" s="235" t="s">
        <v>87</v>
      </c>
      <c r="AV332" s="13" t="s">
        <v>87</v>
      </c>
      <c r="AW332" s="13" t="s">
        <v>37</v>
      </c>
      <c r="AX332" s="13" t="s">
        <v>77</v>
      </c>
      <c r="AY332" s="235" t="s">
        <v>136</v>
      </c>
    </row>
    <row r="333" s="13" customFormat="1">
      <c r="A333" s="13"/>
      <c r="B333" s="224"/>
      <c r="C333" s="225"/>
      <c r="D333" s="226" t="s">
        <v>151</v>
      </c>
      <c r="E333" s="227" t="s">
        <v>19</v>
      </c>
      <c r="F333" s="228" t="s">
        <v>155</v>
      </c>
      <c r="G333" s="225"/>
      <c r="H333" s="229">
        <v>-0.77400000000000002</v>
      </c>
      <c r="I333" s="230"/>
      <c r="J333" s="225"/>
      <c r="K333" s="225"/>
      <c r="L333" s="231"/>
      <c r="M333" s="232"/>
      <c r="N333" s="233"/>
      <c r="O333" s="233"/>
      <c r="P333" s="233"/>
      <c r="Q333" s="233"/>
      <c r="R333" s="233"/>
      <c r="S333" s="233"/>
      <c r="T333" s="23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5" t="s">
        <v>151</v>
      </c>
      <c r="AU333" s="235" t="s">
        <v>87</v>
      </c>
      <c r="AV333" s="13" t="s">
        <v>87</v>
      </c>
      <c r="AW333" s="13" t="s">
        <v>37</v>
      </c>
      <c r="AX333" s="13" t="s">
        <v>77</v>
      </c>
      <c r="AY333" s="235" t="s">
        <v>136</v>
      </c>
    </row>
    <row r="334" s="14" customFormat="1">
      <c r="A334" s="14"/>
      <c r="B334" s="236"/>
      <c r="C334" s="237"/>
      <c r="D334" s="226" t="s">
        <v>151</v>
      </c>
      <c r="E334" s="238" t="s">
        <v>19</v>
      </c>
      <c r="F334" s="239" t="s">
        <v>156</v>
      </c>
      <c r="G334" s="237"/>
      <c r="H334" s="240">
        <v>9.7380000000000031</v>
      </c>
      <c r="I334" s="241"/>
      <c r="J334" s="237"/>
      <c r="K334" s="237"/>
      <c r="L334" s="242"/>
      <c r="M334" s="243"/>
      <c r="N334" s="244"/>
      <c r="O334" s="244"/>
      <c r="P334" s="244"/>
      <c r="Q334" s="244"/>
      <c r="R334" s="244"/>
      <c r="S334" s="244"/>
      <c r="T334" s="24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6" t="s">
        <v>151</v>
      </c>
      <c r="AU334" s="246" t="s">
        <v>87</v>
      </c>
      <c r="AV334" s="14" t="s">
        <v>146</v>
      </c>
      <c r="AW334" s="14" t="s">
        <v>37</v>
      </c>
      <c r="AX334" s="14" t="s">
        <v>85</v>
      </c>
      <c r="AY334" s="246" t="s">
        <v>136</v>
      </c>
    </row>
    <row r="335" s="2" customFormat="1" ht="21.75" customHeight="1">
      <c r="A335" s="40"/>
      <c r="B335" s="41"/>
      <c r="C335" s="268" t="s">
        <v>360</v>
      </c>
      <c r="D335" s="268" t="s">
        <v>361</v>
      </c>
      <c r="E335" s="269" t="s">
        <v>362</v>
      </c>
      <c r="F335" s="270" t="s">
        <v>363</v>
      </c>
      <c r="G335" s="271" t="s">
        <v>364</v>
      </c>
      <c r="H335" s="272">
        <v>31.161999999999999</v>
      </c>
      <c r="I335" s="273"/>
      <c r="J335" s="274">
        <f>ROUND(I335*H335,2)</f>
        <v>0</v>
      </c>
      <c r="K335" s="270" t="s">
        <v>145</v>
      </c>
      <c r="L335" s="275"/>
      <c r="M335" s="276" t="s">
        <v>19</v>
      </c>
      <c r="N335" s="277" t="s">
        <v>48</v>
      </c>
      <c r="O335" s="86"/>
      <c r="P335" s="215">
        <f>O335*H335</f>
        <v>0</v>
      </c>
      <c r="Q335" s="215">
        <v>0.001</v>
      </c>
      <c r="R335" s="215">
        <f>Q335*H335</f>
        <v>0.031161999999999999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212</v>
      </c>
      <c r="AT335" s="217" t="s">
        <v>361</v>
      </c>
      <c r="AU335" s="217" t="s">
        <v>87</v>
      </c>
      <c r="AY335" s="19" t="s">
        <v>136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85</v>
      </c>
      <c r="BK335" s="218">
        <f>ROUND(I335*H335,2)</f>
        <v>0</v>
      </c>
      <c r="BL335" s="19" t="s">
        <v>146</v>
      </c>
      <c r="BM335" s="217" t="s">
        <v>365</v>
      </c>
    </row>
    <row r="336" s="13" customFormat="1">
      <c r="A336" s="13"/>
      <c r="B336" s="224"/>
      <c r="C336" s="225"/>
      <c r="D336" s="226" t="s">
        <v>151</v>
      </c>
      <c r="E336" s="227" t="s">
        <v>19</v>
      </c>
      <c r="F336" s="228" t="s">
        <v>366</v>
      </c>
      <c r="G336" s="225"/>
      <c r="H336" s="229">
        <v>31.161999999999999</v>
      </c>
      <c r="I336" s="230"/>
      <c r="J336" s="225"/>
      <c r="K336" s="225"/>
      <c r="L336" s="231"/>
      <c r="M336" s="232"/>
      <c r="N336" s="233"/>
      <c r="O336" s="233"/>
      <c r="P336" s="233"/>
      <c r="Q336" s="233"/>
      <c r="R336" s="233"/>
      <c r="S336" s="233"/>
      <c r="T336" s="23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5" t="s">
        <v>151</v>
      </c>
      <c r="AU336" s="235" t="s">
        <v>87</v>
      </c>
      <c r="AV336" s="13" t="s">
        <v>87</v>
      </c>
      <c r="AW336" s="13" t="s">
        <v>37</v>
      </c>
      <c r="AX336" s="13" t="s">
        <v>77</v>
      </c>
      <c r="AY336" s="235" t="s">
        <v>136</v>
      </c>
    </row>
    <row r="337" s="14" customFormat="1">
      <c r="A337" s="14"/>
      <c r="B337" s="236"/>
      <c r="C337" s="237"/>
      <c r="D337" s="226" t="s">
        <v>151</v>
      </c>
      <c r="E337" s="238" t="s">
        <v>19</v>
      </c>
      <c r="F337" s="239" t="s">
        <v>156</v>
      </c>
      <c r="G337" s="237"/>
      <c r="H337" s="240">
        <v>31.161999999999999</v>
      </c>
      <c r="I337" s="241"/>
      <c r="J337" s="237"/>
      <c r="K337" s="237"/>
      <c r="L337" s="242"/>
      <c r="M337" s="243"/>
      <c r="N337" s="244"/>
      <c r="O337" s="244"/>
      <c r="P337" s="244"/>
      <c r="Q337" s="244"/>
      <c r="R337" s="244"/>
      <c r="S337" s="244"/>
      <c r="T337" s="24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6" t="s">
        <v>151</v>
      </c>
      <c r="AU337" s="246" t="s">
        <v>87</v>
      </c>
      <c r="AV337" s="14" t="s">
        <v>146</v>
      </c>
      <c r="AW337" s="14" t="s">
        <v>37</v>
      </c>
      <c r="AX337" s="14" t="s">
        <v>85</v>
      </c>
      <c r="AY337" s="246" t="s">
        <v>136</v>
      </c>
    </row>
    <row r="338" s="2" customFormat="1" ht="24.15" customHeight="1">
      <c r="A338" s="40"/>
      <c r="B338" s="41"/>
      <c r="C338" s="206" t="s">
        <v>367</v>
      </c>
      <c r="D338" s="206" t="s">
        <v>141</v>
      </c>
      <c r="E338" s="207" t="s">
        <v>368</v>
      </c>
      <c r="F338" s="208" t="s">
        <v>369</v>
      </c>
      <c r="G338" s="209" t="s">
        <v>314</v>
      </c>
      <c r="H338" s="210">
        <v>0.031</v>
      </c>
      <c r="I338" s="211"/>
      <c r="J338" s="212">
        <f>ROUND(I338*H338,2)</f>
        <v>0</v>
      </c>
      <c r="K338" s="208" t="s">
        <v>145</v>
      </c>
      <c r="L338" s="46"/>
      <c r="M338" s="213" t="s">
        <v>19</v>
      </c>
      <c r="N338" s="214" t="s">
        <v>48</v>
      </c>
      <c r="O338" s="86"/>
      <c r="P338" s="215">
        <f>O338*H338</f>
        <v>0</v>
      </c>
      <c r="Q338" s="215">
        <v>0</v>
      </c>
      <c r="R338" s="215">
        <f>Q338*H338</f>
        <v>0</v>
      </c>
      <c r="S338" s="215">
        <v>0</v>
      </c>
      <c r="T338" s="21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7" t="s">
        <v>146</v>
      </c>
      <c r="AT338" s="217" t="s">
        <v>141</v>
      </c>
      <c r="AU338" s="217" t="s">
        <v>87</v>
      </c>
      <c r="AY338" s="19" t="s">
        <v>136</v>
      </c>
      <c r="BE338" s="218">
        <f>IF(N338="základní",J338,0)</f>
        <v>0</v>
      </c>
      <c r="BF338" s="218">
        <f>IF(N338="snížená",J338,0)</f>
        <v>0</v>
      </c>
      <c r="BG338" s="218">
        <f>IF(N338="zákl. přenesená",J338,0)</f>
        <v>0</v>
      </c>
      <c r="BH338" s="218">
        <f>IF(N338="sníž. přenesená",J338,0)</f>
        <v>0</v>
      </c>
      <c r="BI338" s="218">
        <f>IF(N338="nulová",J338,0)</f>
        <v>0</v>
      </c>
      <c r="BJ338" s="19" t="s">
        <v>85</v>
      </c>
      <c r="BK338" s="218">
        <f>ROUND(I338*H338,2)</f>
        <v>0</v>
      </c>
      <c r="BL338" s="19" t="s">
        <v>146</v>
      </c>
      <c r="BM338" s="217" t="s">
        <v>370</v>
      </c>
    </row>
    <row r="339" s="2" customFormat="1">
      <c r="A339" s="40"/>
      <c r="B339" s="41"/>
      <c r="C339" s="42"/>
      <c r="D339" s="219" t="s">
        <v>149</v>
      </c>
      <c r="E339" s="42"/>
      <c r="F339" s="220" t="s">
        <v>371</v>
      </c>
      <c r="G339" s="42"/>
      <c r="H339" s="42"/>
      <c r="I339" s="221"/>
      <c r="J339" s="42"/>
      <c r="K339" s="42"/>
      <c r="L339" s="46"/>
      <c r="M339" s="222"/>
      <c r="N339" s="223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149</v>
      </c>
      <c r="AU339" s="19" t="s">
        <v>87</v>
      </c>
    </row>
    <row r="340" s="12" customFormat="1" ht="22.8" customHeight="1">
      <c r="A340" s="12"/>
      <c r="B340" s="190"/>
      <c r="C340" s="191"/>
      <c r="D340" s="192" t="s">
        <v>76</v>
      </c>
      <c r="E340" s="204" t="s">
        <v>372</v>
      </c>
      <c r="F340" s="204" t="s">
        <v>373</v>
      </c>
      <c r="G340" s="191"/>
      <c r="H340" s="191"/>
      <c r="I340" s="194"/>
      <c r="J340" s="205">
        <f>BK340</f>
        <v>0</v>
      </c>
      <c r="K340" s="191"/>
      <c r="L340" s="196"/>
      <c r="M340" s="197"/>
      <c r="N340" s="198"/>
      <c r="O340" s="198"/>
      <c r="P340" s="199">
        <f>SUM(P341:P365)</f>
        <v>0</v>
      </c>
      <c r="Q340" s="198"/>
      <c r="R340" s="199">
        <f>SUM(R341:R365)</f>
        <v>0.0067000000000000002</v>
      </c>
      <c r="S340" s="198"/>
      <c r="T340" s="200">
        <f>SUM(T341:T365)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01" t="s">
        <v>87</v>
      </c>
      <c r="AT340" s="202" t="s">
        <v>76</v>
      </c>
      <c r="AU340" s="202" t="s">
        <v>85</v>
      </c>
      <c r="AY340" s="201" t="s">
        <v>136</v>
      </c>
      <c r="BK340" s="203">
        <f>SUM(BK341:BK365)</f>
        <v>0</v>
      </c>
    </row>
    <row r="341" s="2" customFormat="1" ht="24.15" customHeight="1">
      <c r="A341" s="40"/>
      <c r="B341" s="41"/>
      <c r="C341" s="206" t="s">
        <v>374</v>
      </c>
      <c r="D341" s="206" t="s">
        <v>141</v>
      </c>
      <c r="E341" s="207" t="s">
        <v>375</v>
      </c>
      <c r="F341" s="208" t="s">
        <v>376</v>
      </c>
      <c r="G341" s="209" t="s">
        <v>377</v>
      </c>
      <c r="H341" s="210">
        <v>4</v>
      </c>
      <c r="I341" s="211"/>
      <c r="J341" s="212">
        <f>ROUND(I341*H341,2)</f>
        <v>0</v>
      </c>
      <c r="K341" s="208" t="s">
        <v>19</v>
      </c>
      <c r="L341" s="46"/>
      <c r="M341" s="213" t="s">
        <v>19</v>
      </c>
      <c r="N341" s="214" t="s">
        <v>48</v>
      </c>
      <c r="O341" s="86"/>
      <c r="P341" s="215">
        <f>O341*H341</f>
        <v>0</v>
      </c>
      <c r="Q341" s="215">
        <v>0</v>
      </c>
      <c r="R341" s="215">
        <f>Q341*H341</f>
        <v>0</v>
      </c>
      <c r="S341" s="215">
        <v>0</v>
      </c>
      <c r="T341" s="21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7" t="s">
        <v>226</v>
      </c>
      <c r="AT341" s="217" t="s">
        <v>141</v>
      </c>
      <c r="AU341" s="217" t="s">
        <v>87</v>
      </c>
      <c r="AY341" s="19" t="s">
        <v>136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9" t="s">
        <v>85</v>
      </c>
      <c r="BK341" s="218">
        <f>ROUND(I341*H341,2)</f>
        <v>0</v>
      </c>
      <c r="BL341" s="19" t="s">
        <v>226</v>
      </c>
      <c r="BM341" s="217" t="s">
        <v>378</v>
      </c>
    </row>
    <row r="342" s="13" customFormat="1">
      <c r="A342" s="13"/>
      <c r="B342" s="224"/>
      <c r="C342" s="225"/>
      <c r="D342" s="226" t="s">
        <v>151</v>
      </c>
      <c r="E342" s="227" t="s">
        <v>19</v>
      </c>
      <c r="F342" s="228" t="s">
        <v>146</v>
      </c>
      <c r="G342" s="225"/>
      <c r="H342" s="229">
        <v>4</v>
      </c>
      <c r="I342" s="230"/>
      <c r="J342" s="225"/>
      <c r="K342" s="225"/>
      <c r="L342" s="231"/>
      <c r="M342" s="232"/>
      <c r="N342" s="233"/>
      <c r="O342" s="233"/>
      <c r="P342" s="233"/>
      <c r="Q342" s="233"/>
      <c r="R342" s="233"/>
      <c r="S342" s="233"/>
      <c r="T342" s="23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5" t="s">
        <v>151</v>
      </c>
      <c r="AU342" s="235" t="s">
        <v>87</v>
      </c>
      <c r="AV342" s="13" t="s">
        <v>87</v>
      </c>
      <c r="AW342" s="13" t="s">
        <v>37</v>
      </c>
      <c r="AX342" s="13" t="s">
        <v>77</v>
      </c>
      <c r="AY342" s="235" t="s">
        <v>136</v>
      </c>
    </row>
    <row r="343" s="14" customFormat="1">
      <c r="A343" s="14"/>
      <c r="B343" s="236"/>
      <c r="C343" s="237"/>
      <c r="D343" s="226" t="s">
        <v>151</v>
      </c>
      <c r="E343" s="238" t="s">
        <v>19</v>
      </c>
      <c r="F343" s="239" t="s">
        <v>156</v>
      </c>
      <c r="G343" s="237"/>
      <c r="H343" s="240">
        <v>4</v>
      </c>
      <c r="I343" s="241"/>
      <c r="J343" s="237"/>
      <c r="K343" s="237"/>
      <c r="L343" s="242"/>
      <c r="M343" s="243"/>
      <c r="N343" s="244"/>
      <c r="O343" s="244"/>
      <c r="P343" s="244"/>
      <c r="Q343" s="244"/>
      <c r="R343" s="244"/>
      <c r="S343" s="244"/>
      <c r="T343" s="24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6" t="s">
        <v>151</v>
      </c>
      <c r="AU343" s="246" t="s">
        <v>87</v>
      </c>
      <c r="AV343" s="14" t="s">
        <v>146</v>
      </c>
      <c r="AW343" s="14" t="s">
        <v>37</v>
      </c>
      <c r="AX343" s="14" t="s">
        <v>85</v>
      </c>
      <c r="AY343" s="246" t="s">
        <v>136</v>
      </c>
    </row>
    <row r="344" s="2" customFormat="1" ht="24.15" customHeight="1">
      <c r="A344" s="40"/>
      <c r="B344" s="41"/>
      <c r="C344" s="206" t="s">
        <v>379</v>
      </c>
      <c r="D344" s="206" t="s">
        <v>141</v>
      </c>
      <c r="E344" s="207" t="s">
        <v>380</v>
      </c>
      <c r="F344" s="208" t="s">
        <v>381</v>
      </c>
      <c r="G344" s="209" t="s">
        <v>209</v>
      </c>
      <c r="H344" s="210">
        <v>7</v>
      </c>
      <c r="I344" s="211"/>
      <c r="J344" s="212">
        <f>ROUND(I344*H344,2)</f>
        <v>0</v>
      </c>
      <c r="K344" s="208" t="s">
        <v>19</v>
      </c>
      <c r="L344" s="46"/>
      <c r="M344" s="213" t="s">
        <v>19</v>
      </c>
      <c r="N344" s="214" t="s">
        <v>48</v>
      </c>
      <c r="O344" s="86"/>
      <c r="P344" s="215">
        <f>O344*H344</f>
        <v>0</v>
      </c>
      <c r="Q344" s="215">
        <v>0</v>
      </c>
      <c r="R344" s="215">
        <f>Q344*H344</f>
        <v>0</v>
      </c>
      <c r="S344" s="215">
        <v>0</v>
      </c>
      <c r="T344" s="216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7" t="s">
        <v>226</v>
      </c>
      <c r="AT344" s="217" t="s">
        <v>141</v>
      </c>
      <c r="AU344" s="217" t="s">
        <v>87</v>
      </c>
      <c r="AY344" s="19" t="s">
        <v>136</v>
      </c>
      <c r="BE344" s="218">
        <f>IF(N344="základní",J344,0)</f>
        <v>0</v>
      </c>
      <c r="BF344" s="218">
        <f>IF(N344="snížená",J344,0)</f>
        <v>0</v>
      </c>
      <c r="BG344" s="218">
        <f>IF(N344="zákl. přenesená",J344,0)</f>
        <v>0</v>
      </c>
      <c r="BH344" s="218">
        <f>IF(N344="sníž. přenesená",J344,0)</f>
        <v>0</v>
      </c>
      <c r="BI344" s="218">
        <f>IF(N344="nulová",J344,0)</f>
        <v>0</v>
      </c>
      <c r="BJ344" s="19" t="s">
        <v>85</v>
      </c>
      <c r="BK344" s="218">
        <f>ROUND(I344*H344,2)</f>
        <v>0</v>
      </c>
      <c r="BL344" s="19" t="s">
        <v>226</v>
      </c>
      <c r="BM344" s="217" t="s">
        <v>382</v>
      </c>
    </row>
    <row r="345" s="13" customFormat="1">
      <c r="A345" s="13"/>
      <c r="B345" s="224"/>
      <c r="C345" s="225"/>
      <c r="D345" s="226" t="s">
        <v>151</v>
      </c>
      <c r="E345" s="227" t="s">
        <v>19</v>
      </c>
      <c r="F345" s="228" t="s">
        <v>383</v>
      </c>
      <c r="G345" s="225"/>
      <c r="H345" s="229">
        <v>7</v>
      </c>
      <c r="I345" s="230"/>
      <c r="J345" s="225"/>
      <c r="K345" s="225"/>
      <c r="L345" s="231"/>
      <c r="M345" s="232"/>
      <c r="N345" s="233"/>
      <c r="O345" s="233"/>
      <c r="P345" s="233"/>
      <c r="Q345" s="233"/>
      <c r="R345" s="233"/>
      <c r="S345" s="233"/>
      <c r="T345" s="23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5" t="s">
        <v>151</v>
      </c>
      <c r="AU345" s="235" t="s">
        <v>87</v>
      </c>
      <c r="AV345" s="13" t="s">
        <v>87</v>
      </c>
      <c r="AW345" s="13" t="s">
        <v>37</v>
      </c>
      <c r="AX345" s="13" t="s">
        <v>77</v>
      </c>
      <c r="AY345" s="235" t="s">
        <v>136</v>
      </c>
    </row>
    <row r="346" s="14" customFormat="1">
      <c r="A346" s="14"/>
      <c r="B346" s="236"/>
      <c r="C346" s="237"/>
      <c r="D346" s="226" t="s">
        <v>151</v>
      </c>
      <c r="E346" s="238" t="s">
        <v>19</v>
      </c>
      <c r="F346" s="239" t="s">
        <v>156</v>
      </c>
      <c r="G346" s="237"/>
      <c r="H346" s="240">
        <v>7</v>
      </c>
      <c r="I346" s="241"/>
      <c r="J346" s="237"/>
      <c r="K346" s="237"/>
      <c r="L346" s="242"/>
      <c r="M346" s="243"/>
      <c r="N346" s="244"/>
      <c r="O346" s="244"/>
      <c r="P346" s="244"/>
      <c r="Q346" s="244"/>
      <c r="R346" s="244"/>
      <c r="S346" s="244"/>
      <c r="T346" s="24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6" t="s">
        <v>151</v>
      </c>
      <c r="AU346" s="246" t="s">
        <v>87</v>
      </c>
      <c r="AV346" s="14" t="s">
        <v>146</v>
      </c>
      <c r="AW346" s="14" t="s">
        <v>37</v>
      </c>
      <c r="AX346" s="14" t="s">
        <v>85</v>
      </c>
      <c r="AY346" s="246" t="s">
        <v>136</v>
      </c>
    </row>
    <row r="347" s="2" customFormat="1" ht="24.15" customHeight="1">
      <c r="A347" s="40"/>
      <c r="B347" s="41"/>
      <c r="C347" s="206" t="s">
        <v>384</v>
      </c>
      <c r="D347" s="206" t="s">
        <v>141</v>
      </c>
      <c r="E347" s="207" t="s">
        <v>385</v>
      </c>
      <c r="F347" s="208" t="s">
        <v>386</v>
      </c>
      <c r="G347" s="209" t="s">
        <v>377</v>
      </c>
      <c r="H347" s="210">
        <v>6</v>
      </c>
      <c r="I347" s="211"/>
      <c r="J347" s="212">
        <f>ROUND(I347*H347,2)</f>
        <v>0</v>
      </c>
      <c r="K347" s="208" t="s">
        <v>19</v>
      </c>
      <c r="L347" s="46"/>
      <c r="M347" s="213" t="s">
        <v>19</v>
      </c>
      <c r="N347" s="214" t="s">
        <v>48</v>
      </c>
      <c r="O347" s="86"/>
      <c r="P347" s="215">
        <f>O347*H347</f>
        <v>0</v>
      </c>
      <c r="Q347" s="215">
        <v>0</v>
      </c>
      <c r="R347" s="215">
        <f>Q347*H347</f>
        <v>0</v>
      </c>
      <c r="S347" s="215">
        <v>0</v>
      </c>
      <c r="T347" s="21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7" t="s">
        <v>226</v>
      </c>
      <c r="AT347" s="217" t="s">
        <v>141</v>
      </c>
      <c r="AU347" s="217" t="s">
        <v>87</v>
      </c>
      <c r="AY347" s="19" t="s">
        <v>136</v>
      </c>
      <c r="BE347" s="218">
        <f>IF(N347="základní",J347,0)</f>
        <v>0</v>
      </c>
      <c r="BF347" s="218">
        <f>IF(N347="snížená",J347,0)</f>
        <v>0</v>
      </c>
      <c r="BG347" s="218">
        <f>IF(N347="zákl. přenesená",J347,0)</f>
        <v>0</v>
      </c>
      <c r="BH347" s="218">
        <f>IF(N347="sníž. přenesená",J347,0)</f>
        <v>0</v>
      </c>
      <c r="BI347" s="218">
        <f>IF(N347="nulová",J347,0)</f>
        <v>0</v>
      </c>
      <c r="BJ347" s="19" t="s">
        <v>85</v>
      </c>
      <c r="BK347" s="218">
        <f>ROUND(I347*H347,2)</f>
        <v>0</v>
      </c>
      <c r="BL347" s="19" t="s">
        <v>226</v>
      </c>
      <c r="BM347" s="217" t="s">
        <v>387</v>
      </c>
    </row>
    <row r="348" s="13" customFormat="1">
      <c r="A348" s="13"/>
      <c r="B348" s="224"/>
      <c r="C348" s="225"/>
      <c r="D348" s="226" t="s">
        <v>151</v>
      </c>
      <c r="E348" s="227" t="s">
        <v>19</v>
      </c>
      <c r="F348" s="228" t="s">
        <v>137</v>
      </c>
      <c r="G348" s="225"/>
      <c r="H348" s="229">
        <v>6</v>
      </c>
      <c r="I348" s="230"/>
      <c r="J348" s="225"/>
      <c r="K348" s="225"/>
      <c r="L348" s="231"/>
      <c r="M348" s="232"/>
      <c r="N348" s="233"/>
      <c r="O348" s="233"/>
      <c r="P348" s="233"/>
      <c r="Q348" s="233"/>
      <c r="R348" s="233"/>
      <c r="S348" s="233"/>
      <c r="T348" s="23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5" t="s">
        <v>151</v>
      </c>
      <c r="AU348" s="235" t="s">
        <v>87</v>
      </c>
      <c r="AV348" s="13" t="s">
        <v>87</v>
      </c>
      <c r="AW348" s="13" t="s">
        <v>37</v>
      </c>
      <c r="AX348" s="13" t="s">
        <v>77</v>
      </c>
      <c r="AY348" s="235" t="s">
        <v>136</v>
      </c>
    </row>
    <row r="349" s="14" customFormat="1">
      <c r="A349" s="14"/>
      <c r="B349" s="236"/>
      <c r="C349" s="237"/>
      <c r="D349" s="226" t="s">
        <v>151</v>
      </c>
      <c r="E349" s="238" t="s">
        <v>19</v>
      </c>
      <c r="F349" s="239" t="s">
        <v>156</v>
      </c>
      <c r="G349" s="237"/>
      <c r="H349" s="240">
        <v>6</v>
      </c>
      <c r="I349" s="241"/>
      <c r="J349" s="237"/>
      <c r="K349" s="237"/>
      <c r="L349" s="242"/>
      <c r="M349" s="243"/>
      <c r="N349" s="244"/>
      <c r="O349" s="244"/>
      <c r="P349" s="244"/>
      <c r="Q349" s="244"/>
      <c r="R349" s="244"/>
      <c r="S349" s="244"/>
      <c r="T349" s="24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6" t="s">
        <v>151</v>
      </c>
      <c r="AU349" s="246" t="s">
        <v>87</v>
      </c>
      <c r="AV349" s="14" t="s">
        <v>146</v>
      </c>
      <c r="AW349" s="14" t="s">
        <v>37</v>
      </c>
      <c r="AX349" s="14" t="s">
        <v>85</v>
      </c>
      <c r="AY349" s="246" t="s">
        <v>136</v>
      </c>
    </row>
    <row r="350" s="2" customFormat="1" ht="24.15" customHeight="1">
      <c r="A350" s="40"/>
      <c r="B350" s="41"/>
      <c r="C350" s="206" t="s">
        <v>388</v>
      </c>
      <c r="D350" s="206" t="s">
        <v>141</v>
      </c>
      <c r="E350" s="207" t="s">
        <v>389</v>
      </c>
      <c r="F350" s="208" t="s">
        <v>390</v>
      </c>
      <c r="G350" s="209" t="s">
        <v>209</v>
      </c>
      <c r="H350" s="210">
        <v>14.300000000000001</v>
      </c>
      <c r="I350" s="211"/>
      <c r="J350" s="212">
        <f>ROUND(I350*H350,2)</f>
        <v>0</v>
      </c>
      <c r="K350" s="208" t="s">
        <v>19</v>
      </c>
      <c r="L350" s="46"/>
      <c r="M350" s="213" t="s">
        <v>19</v>
      </c>
      <c r="N350" s="214" t="s">
        <v>48</v>
      </c>
      <c r="O350" s="86"/>
      <c r="P350" s="215">
        <f>O350*H350</f>
        <v>0</v>
      </c>
      <c r="Q350" s="215">
        <v>0</v>
      </c>
      <c r="R350" s="215">
        <f>Q350*H350</f>
        <v>0</v>
      </c>
      <c r="S350" s="215">
        <v>0</v>
      </c>
      <c r="T350" s="21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7" t="s">
        <v>226</v>
      </c>
      <c r="AT350" s="217" t="s">
        <v>141</v>
      </c>
      <c r="AU350" s="217" t="s">
        <v>87</v>
      </c>
      <c r="AY350" s="19" t="s">
        <v>136</v>
      </c>
      <c r="BE350" s="218">
        <f>IF(N350="základní",J350,0)</f>
        <v>0</v>
      </c>
      <c r="BF350" s="218">
        <f>IF(N350="snížená",J350,0)</f>
        <v>0</v>
      </c>
      <c r="BG350" s="218">
        <f>IF(N350="zákl. přenesená",J350,0)</f>
        <v>0</v>
      </c>
      <c r="BH350" s="218">
        <f>IF(N350="sníž. přenesená",J350,0)</f>
        <v>0</v>
      </c>
      <c r="BI350" s="218">
        <f>IF(N350="nulová",J350,0)</f>
        <v>0</v>
      </c>
      <c r="BJ350" s="19" t="s">
        <v>85</v>
      </c>
      <c r="BK350" s="218">
        <f>ROUND(I350*H350,2)</f>
        <v>0</v>
      </c>
      <c r="BL350" s="19" t="s">
        <v>226</v>
      </c>
      <c r="BM350" s="217" t="s">
        <v>391</v>
      </c>
    </row>
    <row r="351" s="13" customFormat="1">
      <c r="A351" s="13"/>
      <c r="B351" s="224"/>
      <c r="C351" s="225"/>
      <c r="D351" s="226" t="s">
        <v>151</v>
      </c>
      <c r="E351" s="227" t="s">
        <v>19</v>
      </c>
      <c r="F351" s="228" t="s">
        <v>392</v>
      </c>
      <c r="G351" s="225"/>
      <c r="H351" s="229">
        <v>14.300000000000001</v>
      </c>
      <c r="I351" s="230"/>
      <c r="J351" s="225"/>
      <c r="K351" s="225"/>
      <c r="L351" s="231"/>
      <c r="M351" s="232"/>
      <c r="N351" s="233"/>
      <c r="O351" s="233"/>
      <c r="P351" s="233"/>
      <c r="Q351" s="233"/>
      <c r="R351" s="233"/>
      <c r="S351" s="233"/>
      <c r="T351" s="23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5" t="s">
        <v>151</v>
      </c>
      <c r="AU351" s="235" t="s">
        <v>87</v>
      </c>
      <c r="AV351" s="13" t="s">
        <v>87</v>
      </c>
      <c r="AW351" s="13" t="s">
        <v>37</v>
      </c>
      <c r="AX351" s="13" t="s">
        <v>77</v>
      </c>
      <c r="AY351" s="235" t="s">
        <v>136</v>
      </c>
    </row>
    <row r="352" s="14" customFormat="1">
      <c r="A352" s="14"/>
      <c r="B352" s="236"/>
      <c r="C352" s="237"/>
      <c r="D352" s="226" t="s">
        <v>151</v>
      </c>
      <c r="E352" s="238" t="s">
        <v>19</v>
      </c>
      <c r="F352" s="239" t="s">
        <v>156</v>
      </c>
      <c r="G352" s="237"/>
      <c r="H352" s="240">
        <v>14.300000000000001</v>
      </c>
      <c r="I352" s="241"/>
      <c r="J352" s="237"/>
      <c r="K352" s="237"/>
      <c r="L352" s="242"/>
      <c r="M352" s="243"/>
      <c r="N352" s="244"/>
      <c r="O352" s="244"/>
      <c r="P352" s="244"/>
      <c r="Q352" s="244"/>
      <c r="R352" s="244"/>
      <c r="S352" s="244"/>
      <c r="T352" s="24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6" t="s">
        <v>151</v>
      </c>
      <c r="AU352" s="246" t="s">
        <v>87</v>
      </c>
      <c r="AV352" s="14" t="s">
        <v>146</v>
      </c>
      <c r="AW352" s="14" t="s">
        <v>37</v>
      </c>
      <c r="AX352" s="14" t="s">
        <v>85</v>
      </c>
      <c r="AY352" s="246" t="s">
        <v>136</v>
      </c>
    </row>
    <row r="353" s="2" customFormat="1" ht="24.15" customHeight="1">
      <c r="A353" s="40"/>
      <c r="B353" s="41"/>
      <c r="C353" s="206" t="s">
        <v>393</v>
      </c>
      <c r="D353" s="206" t="s">
        <v>141</v>
      </c>
      <c r="E353" s="207" t="s">
        <v>394</v>
      </c>
      <c r="F353" s="208" t="s">
        <v>395</v>
      </c>
      <c r="G353" s="209" t="s">
        <v>209</v>
      </c>
      <c r="H353" s="210">
        <v>7.7000000000000002</v>
      </c>
      <c r="I353" s="211"/>
      <c r="J353" s="212">
        <f>ROUND(I353*H353,2)</f>
        <v>0</v>
      </c>
      <c r="K353" s="208" t="s">
        <v>19</v>
      </c>
      <c r="L353" s="46"/>
      <c r="M353" s="213" t="s">
        <v>19</v>
      </c>
      <c r="N353" s="214" t="s">
        <v>48</v>
      </c>
      <c r="O353" s="86"/>
      <c r="P353" s="215">
        <f>O353*H353</f>
        <v>0</v>
      </c>
      <c r="Q353" s="215">
        <v>0</v>
      </c>
      <c r="R353" s="215">
        <f>Q353*H353</f>
        <v>0</v>
      </c>
      <c r="S353" s="215">
        <v>0</v>
      </c>
      <c r="T353" s="21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7" t="s">
        <v>226</v>
      </c>
      <c r="AT353" s="217" t="s">
        <v>141</v>
      </c>
      <c r="AU353" s="217" t="s">
        <v>87</v>
      </c>
      <c r="AY353" s="19" t="s">
        <v>136</v>
      </c>
      <c r="BE353" s="218">
        <f>IF(N353="základní",J353,0)</f>
        <v>0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9" t="s">
        <v>85</v>
      </c>
      <c r="BK353" s="218">
        <f>ROUND(I353*H353,2)</f>
        <v>0</v>
      </c>
      <c r="BL353" s="19" t="s">
        <v>226</v>
      </c>
      <c r="BM353" s="217" t="s">
        <v>396</v>
      </c>
    </row>
    <row r="354" s="13" customFormat="1">
      <c r="A354" s="13"/>
      <c r="B354" s="224"/>
      <c r="C354" s="225"/>
      <c r="D354" s="226" t="s">
        <v>151</v>
      </c>
      <c r="E354" s="227" t="s">
        <v>19</v>
      </c>
      <c r="F354" s="228" t="s">
        <v>397</v>
      </c>
      <c r="G354" s="225"/>
      <c r="H354" s="229">
        <v>7.7000000000000002</v>
      </c>
      <c r="I354" s="230"/>
      <c r="J354" s="225"/>
      <c r="K354" s="225"/>
      <c r="L354" s="231"/>
      <c r="M354" s="232"/>
      <c r="N354" s="233"/>
      <c r="O354" s="233"/>
      <c r="P354" s="233"/>
      <c r="Q354" s="233"/>
      <c r="R354" s="233"/>
      <c r="S354" s="233"/>
      <c r="T354" s="23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5" t="s">
        <v>151</v>
      </c>
      <c r="AU354" s="235" t="s">
        <v>87</v>
      </c>
      <c r="AV354" s="13" t="s">
        <v>87</v>
      </c>
      <c r="AW354" s="13" t="s">
        <v>37</v>
      </c>
      <c r="AX354" s="13" t="s">
        <v>77</v>
      </c>
      <c r="AY354" s="235" t="s">
        <v>136</v>
      </c>
    </row>
    <row r="355" s="14" customFormat="1">
      <c r="A355" s="14"/>
      <c r="B355" s="236"/>
      <c r="C355" s="237"/>
      <c r="D355" s="226" t="s">
        <v>151</v>
      </c>
      <c r="E355" s="238" t="s">
        <v>19</v>
      </c>
      <c r="F355" s="239" t="s">
        <v>156</v>
      </c>
      <c r="G355" s="237"/>
      <c r="H355" s="240">
        <v>7.7000000000000002</v>
      </c>
      <c r="I355" s="241"/>
      <c r="J355" s="237"/>
      <c r="K355" s="237"/>
      <c r="L355" s="242"/>
      <c r="M355" s="243"/>
      <c r="N355" s="244"/>
      <c r="O355" s="244"/>
      <c r="P355" s="244"/>
      <c r="Q355" s="244"/>
      <c r="R355" s="244"/>
      <c r="S355" s="244"/>
      <c r="T355" s="24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6" t="s">
        <v>151</v>
      </c>
      <c r="AU355" s="246" t="s">
        <v>87</v>
      </c>
      <c r="AV355" s="14" t="s">
        <v>146</v>
      </c>
      <c r="AW355" s="14" t="s">
        <v>37</v>
      </c>
      <c r="AX355" s="14" t="s">
        <v>85</v>
      </c>
      <c r="AY355" s="246" t="s">
        <v>136</v>
      </c>
    </row>
    <row r="356" s="2" customFormat="1" ht="24.15" customHeight="1">
      <c r="A356" s="40"/>
      <c r="B356" s="41"/>
      <c r="C356" s="206" t="s">
        <v>398</v>
      </c>
      <c r="D356" s="206" t="s">
        <v>141</v>
      </c>
      <c r="E356" s="207" t="s">
        <v>399</v>
      </c>
      <c r="F356" s="208" t="s">
        <v>400</v>
      </c>
      <c r="G356" s="209" t="s">
        <v>209</v>
      </c>
      <c r="H356" s="210">
        <v>3.1000000000000001</v>
      </c>
      <c r="I356" s="211"/>
      <c r="J356" s="212">
        <f>ROUND(I356*H356,2)</f>
        <v>0</v>
      </c>
      <c r="K356" s="208" t="s">
        <v>19</v>
      </c>
      <c r="L356" s="46"/>
      <c r="M356" s="213" t="s">
        <v>19</v>
      </c>
      <c r="N356" s="214" t="s">
        <v>48</v>
      </c>
      <c r="O356" s="86"/>
      <c r="P356" s="215">
        <f>O356*H356</f>
        <v>0</v>
      </c>
      <c r="Q356" s="215">
        <v>0</v>
      </c>
      <c r="R356" s="215">
        <f>Q356*H356</f>
        <v>0</v>
      </c>
      <c r="S356" s="215">
        <v>0</v>
      </c>
      <c r="T356" s="216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17" t="s">
        <v>226</v>
      </c>
      <c r="AT356" s="217" t="s">
        <v>141</v>
      </c>
      <c r="AU356" s="217" t="s">
        <v>87</v>
      </c>
      <c r="AY356" s="19" t="s">
        <v>136</v>
      </c>
      <c r="BE356" s="218">
        <f>IF(N356="základní",J356,0)</f>
        <v>0</v>
      </c>
      <c r="BF356" s="218">
        <f>IF(N356="snížená",J356,0)</f>
        <v>0</v>
      </c>
      <c r="BG356" s="218">
        <f>IF(N356="zákl. přenesená",J356,0)</f>
        <v>0</v>
      </c>
      <c r="BH356" s="218">
        <f>IF(N356="sníž. přenesená",J356,0)</f>
        <v>0</v>
      </c>
      <c r="BI356" s="218">
        <f>IF(N356="nulová",J356,0)</f>
        <v>0</v>
      </c>
      <c r="BJ356" s="19" t="s">
        <v>85</v>
      </c>
      <c r="BK356" s="218">
        <f>ROUND(I356*H356,2)</f>
        <v>0</v>
      </c>
      <c r="BL356" s="19" t="s">
        <v>226</v>
      </c>
      <c r="BM356" s="217" t="s">
        <v>401</v>
      </c>
    </row>
    <row r="357" s="13" customFormat="1">
      <c r="A357" s="13"/>
      <c r="B357" s="224"/>
      <c r="C357" s="225"/>
      <c r="D357" s="226" t="s">
        <v>151</v>
      </c>
      <c r="E357" s="227" t="s">
        <v>19</v>
      </c>
      <c r="F357" s="228" t="s">
        <v>402</v>
      </c>
      <c r="G357" s="225"/>
      <c r="H357" s="229">
        <v>3.1000000000000001</v>
      </c>
      <c r="I357" s="230"/>
      <c r="J357" s="225"/>
      <c r="K357" s="225"/>
      <c r="L357" s="231"/>
      <c r="M357" s="232"/>
      <c r="N357" s="233"/>
      <c r="O357" s="233"/>
      <c r="P357" s="233"/>
      <c r="Q357" s="233"/>
      <c r="R357" s="233"/>
      <c r="S357" s="233"/>
      <c r="T357" s="23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5" t="s">
        <v>151</v>
      </c>
      <c r="AU357" s="235" t="s">
        <v>87</v>
      </c>
      <c r="AV357" s="13" t="s">
        <v>87</v>
      </c>
      <c r="AW357" s="13" t="s">
        <v>37</v>
      </c>
      <c r="AX357" s="13" t="s">
        <v>77</v>
      </c>
      <c r="AY357" s="235" t="s">
        <v>136</v>
      </c>
    </row>
    <row r="358" s="14" customFormat="1">
      <c r="A358" s="14"/>
      <c r="B358" s="236"/>
      <c r="C358" s="237"/>
      <c r="D358" s="226" t="s">
        <v>151</v>
      </c>
      <c r="E358" s="238" t="s">
        <v>19</v>
      </c>
      <c r="F358" s="239" t="s">
        <v>156</v>
      </c>
      <c r="G358" s="237"/>
      <c r="H358" s="240">
        <v>3.1000000000000001</v>
      </c>
      <c r="I358" s="241"/>
      <c r="J358" s="237"/>
      <c r="K358" s="237"/>
      <c r="L358" s="242"/>
      <c r="M358" s="243"/>
      <c r="N358" s="244"/>
      <c r="O358" s="244"/>
      <c r="P358" s="244"/>
      <c r="Q358" s="244"/>
      <c r="R358" s="244"/>
      <c r="S358" s="244"/>
      <c r="T358" s="24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6" t="s">
        <v>151</v>
      </c>
      <c r="AU358" s="246" t="s">
        <v>87</v>
      </c>
      <c r="AV358" s="14" t="s">
        <v>146</v>
      </c>
      <c r="AW358" s="14" t="s">
        <v>37</v>
      </c>
      <c r="AX358" s="14" t="s">
        <v>85</v>
      </c>
      <c r="AY358" s="246" t="s">
        <v>136</v>
      </c>
    </row>
    <row r="359" s="2" customFormat="1" ht="24.15" customHeight="1">
      <c r="A359" s="40"/>
      <c r="B359" s="41"/>
      <c r="C359" s="206" t="s">
        <v>403</v>
      </c>
      <c r="D359" s="206" t="s">
        <v>141</v>
      </c>
      <c r="E359" s="207" t="s">
        <v>404</v>
      </c>
      <c r="F359" s="208" t="s">
        <v>405</v>
      </c>
      <c r="G359" s="209" t="s">
        <v>144</v>
      </c>
      <c r="H359" s="210">
        <v>1</v>
      </c>
      <c r="I359" s="211"/>
      <c r="J359" s="212">
        <f>ROUND(I359*H359,2)</f>
        <v>0</v>
      </c>
      <c r="K359" s="208" t="s">
        <v>145</v>
      </c>
      <c r="L359" s="46"/>
      <c r="M359" s="213" t="s">
        <v>19</v>
      </c>
      <c r="N359" s="214" t="s">
        <v>48</v>
      </c>
      <c r="O359" s="86"/>
      <c r="P359" s="215">
        <f>O359*H359</f>
        <v>0</v>
      </c>
      <c r="Q359" s="215">
        <v>0.0067000000000000002</v>
      </c>
      <c r="R359" s="215">
        <f>Q359*H359</f>
        <v>0.0067000000000000002</v>
      </c>
      <c r="S359" s="215">
        <v>0</v>
      </c>
      <c r="T359" s="21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7" t="s">
        <v>226</v>
      </c>
      <c r="AT359" s="217" t="s">
        <v>141</v>
      </c>
      <c r="AU359" s="217" t="s">
        <v>87</v>
      </c>
      <c r="AY359" s="19" t="s">
        <v>136</v>
      </c>
      <c r="BE359" s="218">
        <f>IF(N359="základní",J359,0)</f>
        <v>0</v>
      </c>
      <c r="BF359" s="218">
        <f>IF(N359="snížená",J359,0)</f>
        <v>0</v>
      </c>
      <c r="BG359" s="218">
        <f>IF(N359="zákl. přenesená",J359,0)</f>
        <v>0</v>
      </c>
      <c r="BH359" s="218">
        <f>IF(N359="sníž. přenesená",J359,0)</f>
        <v>0</v>
      </c>
      <c r="BI359" s="218">
        <f>IF(N359="nulová",J359,0)</f>
        <v>0</v>
      </c>
      <c r="BJ359" s="19" t="s">
        <v>85</v>
      </c>
      <c r="BK359" s="218">
        <f>ROUND(I359*H359,2)</f>
        <v>0</v>
      </c>
      <c r="BL359" s="19" t="s">
        <v>226</v>
      </c>
      <c r="BM359" s="217" t="s">
        <v>406</v>
      </c>
    </row>
    <row r="360" s="2" customFormat="1">
      <c r="A360" s="40"/>
      <c r="B360" s="41"/>
      <c r="C360" s="42"/>
      <c r="D360" s="219" t="s">
        <v>149</v>
      </c>
      <c r="E360" s="42"/>
      <c r="F360" s="220" t="s">
        <v>407</v>
      </c>
      <c r="G360" s="42"/>
      <c r="H360" s="42"/>
      <c r="I360" s="221"/>
      <c r="J360" s="42"/>
      <c r="K360" s="42"/>
      <c r="L360" s="46"/>
      <c r="M360" s="222"/>
      <c r="N360" s="223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149</v>
      </c>
      <c r="AU360" s="19" t="s">
        <v>87</v>
      </c>
    </row>
    <row r="361" s="13" customFormat="1">
      <c r="A361" s="13"/>
      <c r="B361" s="224"/>
      <c r="C361" s="225"/>
      <c r="D361" s="226" t="s">
        <v>151</v>
      </c>
      <c r="E361" s="227" t="s">
        <v>19</v>
      </c>
      <c r="F361" s="228" t="s">
        <v>165</v>
      </c>
      <c r="G361" s="225"/>
      <c r="H361" s="229">
        <v>1</v>
      </c>
      <c r="I361" s="230"/>
      <c r="J361" s="225"/>
      <c r="K361" s="225"/>
      <c r="L361" s="231"/>
      <c r="M361" s="232"/>
      <c r="N361" s="233"/>
      <c r="O361" s="233"/>
      <c r="P361" s="233"/>
      <c r="Q361" s="233"/>
      <c r="R361" s="233"/>
      <c r="S361" s="233"/>
      <c r="T361" s="23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5" t="s">
        <v>151</v>
      </c>
      <c r="AU361" s="235" t="s">
        <v>87</v>
      </c>
      <c r="AV361" s="13" t="s">
        <v>87</v>
      </c>
      <c r="AW361" s="13" t="s">
        <v>37</v>
      </c>
      <c r="AX361" s="13" t="s">
        <v>77</v>
      </c>
      <c r="AY361" s="235" t="s">
        <v>136</v>
      </c>
    </row>
    <row r="362" s="14" customFormat="1">
      <c r="A362" s="14"/>
      <c r="B362" s="236"/>
      <c r="C362" s="237"/>
      <c r="D362" s="226" t="s">
        <v>151</v>
      </c>
      <c r="E362" s="238" t="s">
        <v>19</v>
      </c>
      <c r="F362" s="239" t="s">
        <v>156</v>
      </c>
      <c r="G362" s="237"/>
      <c r="H362" s="240">
        <v>1</v>
      </c>
      <c r="I362" s="241"/>
      <c r="J362" s="237"/>
      <c r="K362" s="237"/>
      <c r="L362" s="242"/>
      <c r="M362" s="243"/>
      <c r="N362" s="244"/>
      <c r="O362" s="244"/>
      <c r="P362" s="244"/>
      <c r="Q362" s="244"/>
      <c r="R362" s="244"/>
      <c r="S362" s="244"/>
      <c r="T362" s="24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6" t="s">
        <v>151</v>
      </c>
      <c r="AU362" s="246" t="s">
        <v>87</v>
      </c>
      <c r="AV362" s="14" t="s">
        <v>146</v>
      </c>
      <c r="AW362" s="14" t="s">
        <v>37</v>
      </c>
      <c r="AX362" s="14" t="s">
        <v>85</v>
      </c>
      <c r="AY362" s="246" t="s">
        <v>136</v>
      </c>
    </row>
    <row r="363" s="2" customFormat="1" ht="24.15" customHeight="1">
      <c r="A363" s="40"/>
      <c r="B363" s="41"/>
      <c r="C363" s="206" t="s">
        <v>408</v>
      </c>
      <c r="D363" s="206" t="s">
        <v>141</v>
      </c>
      <c r="E363" s="207" t="s">
        <v>409</v>
      </c>
      <c r="F363" s="208" t="s">
        <v>410</v>
      </c>
      <c r="G363" s="209" t="s">
        <v>411</v>
      </c>
      <c r="H363" s="278"/>
      <c r="I363" s="211"/>
      <c r="J363" s="212">
        <f>ROUND(I363*H363,2)</f>
        <v>0</v>
      </c>
      <c r="K363" s="208" t="s">
        <v>145</v>
      </c>
      <c r="L363" s="46"/>
      <c r="M363" s="213" t="s">
        <v>19</v>
      </c>
      <c r="N363" s="214" t="s">
        <v>48</v>
      </c>
      <c r="O363" s="86"/>
      <c r="P363" s="215">
        <f>O363*H363</f>
        <v>0</v>
      </c>
      <c r="Q363" s="215">
        <v>0</v>
      </c>
      <c r="R363" s="215">
        <f>Q363*H363</f>
        <v>0</v>
      </c>
      <c r="S363" s="215">
        <v>0</v>
      </c>
      <c r="T363" s="21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226</v>
      </c>
      <c r="AT363" s="217" t="s">
        <v>141</v>
      </c>
      <c r="AU363" s="217" t="s">
        <v>87</v>
      </c>
      <c r="AY363" s="19" t="s">
        <v>136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85</v>
      </c>
      <c r="BK363" s="218">
        <f>ROUND(I363*H363,2)</f>
        <v>0</v>
      </c>
      <c r="BL363" s="19" t="s">
        <v>226</v>
      </c>
      <c r="BM363" s="217" t="s">
        <v>412</v>
      </c>
    </row>
    <row r="364" s="2" customFormat="1">
      <c r="A364" s="40"/>
      <c r="B364" s="41"/>
      <c r="C364" s="42"/>
      <c r="D364" s="219" t="s">
        <v>149</v>
      </c>
      <c r="E364" s="42"/>
      <c r="F364" s="220" t="s">
        <v>413</v>
      </c>
      <c r="G364" s="42"/>
      <c r="H364" s="42"/>
      <c r="I364" s="221"/>
      <c r="J364" s="42"/>
      <c r="K364" s="42"/>
      <c r="L364" s="46"/>
      <c r="M364" s="222"/>
      <c r="N364" s="22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149</v>
      </c>
      <c r="AU364" s="19" t="s">
        <v>87</v>
      </c>
    </row>
    <row r="365" s="2" customFormat="1" ht="24.15" customHeight="1">
      <c r="A365" s="40"/>
      <c r="B365" s="41"/>
      <c r="C365" s="206" t="s">
        <v>414</v>
      </c>
      <c r="D365" s="206" t="s">
        <v>141</v>
      </c>
      <c r="E365" s="207" t="s">
        <v>415</v>
      </c>
      <c r="F365" s="208" t="s">
        <v>416</v>
      </c>
      <c r="G365" s="209" t="s">
        <v>411</v>
      </c>
      <c r="H365" s="278"/>
      <c r="I365" s="211"/>
      <c r="J365" s="212">
        <f>ROUND(I365*H365,2)</f>
        <v>0</v>
      </c>
      <c r="K365" s="208" t="s">
        <v>19</v>
      </c>
      <c r="L365" s="46"/>
      <c r="M365" s="213" t="s">
        <v>19</v>
      </c>
      <c r="N365" s="214" t="s">
        <v>48</v>
      </c>
      <c r="O365" s="86"/>
      <c r="P365" s="215">
        <f>O365*H365</f>
        <v>0</v>
      </c>
      <c r="Q365" s="215">
        <v>0</v>
      </c>
      <c r="R365" s="215">
        <f>Q365*H365</f>
        <v>0</v>
      </c>
      <c r="S365" s="215">
        <v>0</v>
      </c>
      <c r="T365" s="216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7" t="s">
        <v>226</v>
      </c>
      <c r="AT365" s="217" t="s">
        <v>141</v>
      </c>
      <c r="AU365" s="217" t="s">
        <v>87</v>
      </c>
      <c r="AY365" s="19" t="s">
        <v>136</v>
      </c>
      <c r="BE365" s="218">
        <f>IF(N365="základní",J365,0)</f>
        <v>0</v>
      </c>
      <c r="BF365" s="218">
        <f>IF(N365="snížená",J365,0)</f>
        <v>0</v>
      </c>
      <c r="BG365" s="218">
        <f>IF(N365="zákl. přenesená",J365,0)</f>
        <v>0</v>
      </c>
      <c r="BH365" s="218">
        <f>IF(N365="sníž. přenesená",J365,0)</f>
        <v>0</v>
      </c>
      <c r="BI365" s="218">
        <f>IF(N365="nulová",J365,0)</f>
        <v>0</v>
      </c>
      <c r="BJ365" s="19" t="s">
        <v>85</v>
      </c>
      <c r="BK365" s="218">
        <f>ROUND(I365*H365,2)</f>
        <v>0</v>
      </c>
      <c r="BL365" s="19" t="s">
        <v>226</v>
      </c>
      <c r="BM365" s="217" t="s">
        <v>417</v>
      </c>
    </row>
    <row r="366" s="12" customFormat="1" ht="22.8" customHeight="1">
      <c r="A366" s="12"/>
      <c r="B366" s="190"/>
      <c r="C366" s="191"/>
      <c r="D366" s="192" t="s">
        <v>76</v>
      </c>
      <c r="E366" s="204" t="s">
        <v>418</v>
      </c>
      <c r="F366" s="204" t="s">
        <v>419</v>
      </c>
      <c r="G366" s="191"/>
      <c r="H366" s="191"/>
      <c r="I366" s="194"/>
      <c r="J366" s="205">
        <f>BK366</f>
        <v>0</v>
      </c>
      <c r="K366" s="191"/>
      <c r="L366" s="196"/>
      <c r="M366" s="197"/>
      <c r="N366" s="198"/>
      <c r="O366" s="198"/>
      <c r="P366" s="199">
        <f>SUM(P367:P411)</f>
        <v>0</v>
      </c>
      <c r="Q366" s="198"/>
      <c r="R366" s="199">
        <f>SUM(R367:R411)</f>
        <v>0</v>
      </c>
      <c r="S366" s="198"/>
      <c r="T366" s="200">
        <f>SUM(T367:T411)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01" t="s">
        <v>87</v>
      </c>
      <c r="AT366" s="202" t="s">
        <v>76</v>
      </c>
      <c r="AU366" s="202" t="s">
        <v>85</v>
      </c>
      <c r="AY366" s="201" t="s">
        <v>136</v>
      </c>
      <c r="BK366" s="203">
        <f>SUM(BK367:BK411)</f>
        <v>0</v>
      </c>
    </row>
    <row r="367" s="2" customFormat="1" ht="24.15" customHeight="1">
      <c r="A367" s="40"/>
      <c r="B367" s="41"/>
      <c r="C367" s="206" t="s">
        <v>420</v>
      </c>
      <c r="D367" s="206" t="s">
        <v>141</v>
      </c>
      <c r="E367" s="207" t="s">
        <v>421</v>
      </c>
      <c r="F367" s="208" t="s">
        <v>422</v>
      </c>
      <c r="G367" s="209" t="s">
        <v>377</v>
      </c>
      <c r="H367" s="210">
        <v>1</v>
      </c>
      <c r="I367" s="211"/>
      <c r="J367" s="212">
        <f>ROUND(I367*H367,2)</f>
        <v>0</v>
      </c>
      <c r="K367" s="208" t="s">
        <v>19</v>
      </c>
      <c r="L367" s="46"/>
      <c r="M367" s="213" t="s">
        <v>19</v>
      </c>
      <c r="N367" s="214" t="s">
        <v>48</v>
      </c>
      <c r="O367" s="86"/>
      <c r="P367" s="215">
        <f>O367*H367</f>
        <v>0</v>
      </c>
      <c r="Q367" s="215">
        <v>0</v>
      </c>
      <c r="R367" s="215">
        <f>Q367*H367</f>
        <v>0</v>
      </c>
      <c r="S367" s="215">
        <v>0</v>
      </c>
      <c r="T367" s="216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7" t="s">
        <v>226</v>
      </c>
      <c r="AT367" s="217" t="s">
        <v>141</v>
      </c>
      <c r="AU367" s="217" t="s">
        <v>87</v>
      </c>
      <c r="AY367" s="19" t="s">
        <v>136</v>
      </c>
      <c r="BE367" s="218">
        <f>IF(N367="základní",J367,0)</f>
        <v>0</v>
      </c>
      <c r="BF367" s="218">
        <f>IF(N367="snížená",J367,0)</f>
        <v>0</v>
      </c>
      <c r="BG367" s="218">
        <f>IF(N367="zákl. přenesená",J367,0)</f>
        <v>0</v>
      </c>
      <c r="BH367" s="218">
        <f>IF(N367="sníž. přenesená",J367,0)</f>
        <v>0</v>
      </c>
      <c r="BI367" s="218">
        <f>IF(N367="nulová",J367,0)</f>
        <v>0</v>
      </c>
      <c r="BJ367" s="19" t="s">
        <v>85</v>
      </c>
      <c r="BK367" s="218">
        <f>ROUND(I367*H367,2)</f>
        <v>0</v>
      </c>
      <c r="BL367" s="19" t="s">
        <v>226</v>
      </c>
      <c r="BM367" s="217" t="s">
        <v>423</v>
      </c>
    </row>
    <row r="368" s="13" customFormat="1">
      <c r="A368" s="13"/>
      <c r="B368" s="224"/>
      <c r="C368" s="225"/>
      <c r="D368" s="226" t="s">
        <v>151</v>
      </c>
      <c r="E368" s="227" t="s">
        <v>19</v>
      </c>
      <c r="F368" s="228" t="s">
        <v>85</v>
      </c>
      <c r="G368" s="225"/>
      <c r="H368" s="229">
        <v>1</v>
      </c>
      <c r="I368" s="230"/>
      <c r="J368" s="225"/>
      <c r="K368" s="225"/>
      <c r="L368" s="231"/>
      <c r="M368" s="232"/>
      <c r="N368" s="233"/>
      <c r="O368" s="233"/>
      <c r="P368" s="233"/>
      <c r="Q368" s="233"/>
      <c r="R368" s="233"/>
      <c r="S368" s="233"/>
      <c r="T368" s="23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5" t="s">
        <v>151</v>
      </c>
      <c r="AU368" s="235" t="s">
        <v>87</v>
      </c>
      <c r="AV368" s="13" t="s">
        <v>87</v>
      </c>
      <c r="AW368" s="13" t="s">
        <v>37</v>
      </c>
      <c r="AX368" s="13" t="s">
        <v>77</v>
      </c>
      <c r="AY368" s="235" t="s">
        <v>136</v>
      </c>
    </row>
    <row r="369" s="14" customFormat="1">
      <c r="A369" s="14"/>
      <c r="B369" s="236"/>
      <c r="C369" s="237"/>
      <c r="D369" s="226" t="s">
        <v>151</v>
      </c>
      <c r="E369" s="238" t="s">
        <v>19</v>
      </c>
      <c r="F369" s="239" t="s">
        <v>156</v>
      </c>
      <c r="G369" s="237"/>
      <c r="H369" s="240">
        <v>1</v>
      </c>
      <c r="I369" s="241"/>
      <c r="J369" s="237"/>
      <c r="K369" s="237"/>
      <c r="L369" s="242"/>
      <c r="M369" s="243"/>
      <c r="N369" s="244"/>
      <c r="O369" s="244"/>
      <c r="P369" s="244"/>
      <c r="Q369" s="244"/>
      <c r="R369" s="244"/>
      <c r="S369" s="244"/>
      <c r="T369" s="24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6" t="s">
        <v>151</v>
      </c>
      <c r="AU369" s="246" t="s">
        <v>87</v>
      </c>
      <c r="AV369" s="14" t="s">
        <v>146</v>
      </c>
      <c r="AW369" s="14" t="s">
        <v>37</v>
      </c>
      <c r="AX369" s="14" t="s">
        <v>85</v>
      </c>
      <c r="AY369" s="246" t="s">
        <v>136</v>
      </c>
    </row>
    <row r="370" s="2" customFormat="1" ht="24.15" customHeight="1">
      <c r="A370" s="40"/>
      <c r="B370" s="41"/>
      <c r="C370" s="206" t="s">
        <v>424</v>
      </c>
      <c r="D370" s="206" t="s">
        <v>141</v>
      </c>
      <c r="E370" s="207" t="s">
        <v>425</v>
      </c>
      <c r="F370" s="208" t="s">
        <v>426</v>
      </c>
      <c r="G370" s="209" t="s">
        <v>377</v>
      </c>
      <c r="H370" s="210">
        <v>1</v>
      </c>
      <c r="I370" s="211"/>
      <c r="J370" s="212">
        <f>ROUND(I370*H370,2)</f>
        <v>0</v>
      </c>
      <c r="K370" s="208" t="s">
        <v>19</v>
      </c>
      <c r="L370" s="46"/>
      <c r="M370" s="213" t="s">
        <v>19</v>
      </c>
      <c r="N370" s="214" t="s">
        <v>48</v>
      </c>
      <c r="O370" s="86"/>
      <c r="P370" s="215">
        <f>O370*H370</f>
        <v>0</v>
      </c>
      <c r="Q370" s="215">
        <v>0</v>
      </c>
      <c r="R370" s="215">
        <f>Q370*H370</f>
        <v>0</v>
      </c>
      <c r="S370" s="215">
        <v>0</v>
      </c>
      <c r="T370" s="216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7" t="s">
        <v>226</v>
      </c>
      <c r="AT370" s="217" t="s">
        <v>141</v>
      </c>
      <c r="AU370" s="217" t="s">
        <v>87</v>
      </c>
      <c r="AY370" s="19" t="s">
        <v>136</v>
      </c>
      <c r="BE370" s="218">
        <f>IF(N370="základní",J370,0)</f>
        <v>0</v>
      </c>
      <c r="BF370" s="218">
        <f>IF(N370="snížená",J370,0)</f>
        <v>0</v>
      </c>
      <c r="BG370" s="218">
        <f>IF(N370="zákl. přenesená",J370,0)</f>
        <v>0</v>
      </c>
      <c r="BH370" s="218">
        <f>IF(N370="sníž. přenesená",J370,0)</f>
        <v>0</v>
      </c>
      <c r="BI370" s="218">
        <f>IF(N370="nulová",J370,0)</f>
        <v>0</v>
      </c>
      <c r="BJ370" s="19" t="s">
        <v>85</v>
      </c>
      <c r="BK370" s="218">
        <f>ROUND(I370*H370,2)</f>
        <v>0</v>
      </c>
      <c r="BL370" s="19" t="s">
        <v>226</v>
      </c>
      <c r="BM370" s="217" t="s">
        <v>427</v>
      </c>
    </row>
    <row r="371" s="13" customFormat="1">
      <c r="A371" s="13"/>
      <c r="B371" s="224"/>
      <c r="C371" s="225"/>
      <c r="D371" s="226" t="s">
        <v>151</v>
      </c>
      <c r="E371" s="227" t="s">
        <v>19</v>
      </c>
      <c r="F371" s="228" t="s">
        <v>85</v>
      </c>
      <c r="G371" s="225"/>
      <c r="H371" s="229">
        <v>1</v>
      </c>
      <c r="I371" s="230"/>
      <c r="J371" s="225"/>
      <c r="K371" s="225"/>
      <c r="L371" s="231"/>
      <c r="M371" s="232"/>
      <c r="N371" s="233"/>
      <c r="O371" s="233"/>
      <c r="P371" s="233"/>
      <c r="Q371" s="233"/>
      <c r="R371" s="233"/>
      <c r="S371" s="233"/>
      <c r="T371" s="23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5" t="s">
        <v>151</v>
      </c>
      <c r="AU371" s="235" t="s">
        <v>87</v>
      </c>
      <c r="AV371" s="13" t="s">
        <v>87</v>
      </c>
      <c r="AW371" s="13" t="s">
        <v>37</v>
      </c>
      <c r="AX371" s="13" t="s">
        <v>77</v>
      </c>
      <c r="AY371" s="235" t="s">
        <v>136</v>
      </c>
    </row>
    <row r="372" s="14" customFormat="1">
      <c r="A372" s="14"/>
      <c r="B372" s="236"/>
      <c r="C372" s="237"/>
      <c r="D372" s="226" t="s">
        <v>151</v>
      </c>
      <c r="E372" s="238" t="s">
        <v>19</v>
      </c>
      <c r="F372" s="239" t="s">
        <v>156</v>
      </c>
      <c r="G372" s="237"/>
      <c r="H372" s="240">
        <v>1</v>
      </c>
      <c r="I372" s="241"/>
      <c r="J372" s="237"/>
      <c r="K372" s="237"/>
      <c r="L372" s="242"/>
      <c r="M372" s="243"/>
      <c r="N372" s="244"/>
      <c r="O372" s="244"/>
      <c r="P372" s="244"/>
      <c r="Q372" s="244"/>
      <c r="R372" s="244"/>
      <c r="S372" s="244"/>
      <c r="T372" s="24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6" t="s">
        <v>151</v>
      </c>
      <c r="AU372" s="246" t="s">
        <v>87</v>
      </c>
      <c r="AV372" s="14" t="s">
        <v>146</v>
      </c>
      <c r="AW372" s="14" t="s">
        <v>37</v>
      </c>
      <c r="AX372" s="14" t="s">
        <v>85</v>
      </c>
      <c r="AY372" s="246" t="s">
        <v>136</v>
      </c>
    </row>
    <row r="373" s="2" customFormat="1" ht="24.15" customHeight="1">
      <c r="A373" s="40"/>
      <c r="B373" s="41"/>
      <c r="C373" s="206" t="s">
        <v>428</v>
      </c>
      <c r="D373" s="206" t="s">
        <v>141</v>
      </c>
      <c r="E373" s="207" t="s">
        <v>429</v>
      </c>
      <c r="F373" s="208" t="s">
        <v>430</v>
      </c>
      <c r="G373" s="209" t="s">
        <v>377</v>
      </c>
      <c r="H373" s="210">
        <v>1</v>
      </c>
      <c r="I373" s="211"/>
      <c r="J373" s="212">
        <f>ROUND(I373*H373,2)</f>
        <v>0</v>
      </c>
      <c r="K373" s="208" t="s">
        <v>19</v>
      </c>
      <c r="L373" s="46"/>
      <c r="M373" s="213" t="s">
        <v>19</v>
      </c>
      <c r="N373" s="214" t="s">
        <v>48</v>
      </c>
      <c r="O373" s="86"/>
      <c r="P373" s="215">
        <f>O373*H373</f>
        <v>0</v>
      </c>
      <c r="Q373" s="215">
        <v>0</v>
      </c>
      <c r="R373" s="215">
        <f>Q373*H373</f>
        <v>0</v>
      </c>
      <c r="S373" s="215">
        <v>0</v>
      </c>
      <c r="T373" s="216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17" t="s">
        <v>226</v>
      </c>
      <c r="AT373" s="217" t="s">
        <v>141</v>
      </c>
      <c r="AU373" s="217" t="s">
        <v>87</v>
      </c>
      <c r="AY373" s="19" t="s">
        <v>136</v>
      </c>
      <c r="BE373" s="218">
        <f>IF(N373="základní",J373,0)</f>
        <v>0</v>
      </c>
      <c r="BF373" s="218">
        <f>IF(N373="snížená",J373,0)</f>
        <v>0</v>
      </c>
      <c r="BG373" s="218">
        <f>IF(N373="zákl. přenesená",J373,0)</f>
        <v>0</v>
      </c>
      <c r="BH373" s="218">
        <f>IF(N373="sníž. přenesená",J373,0)</f>
        <v>0</v>
      </c>
      <c r="BI373" s="218">
        <f>IF(N373="nulová",J373,0)</f>
        <v>0</v>
      </c>
      <c r="BJ373" s="19" t="s">
        <v>85</v>
      </c>
      <c r="BK373" s="218">
        <f>ROUND(I373*H373,2)</f>
        <v>0</v>
      </c>
      <c r="BL373" s="19" t="s">
        <v>226</v>
      </c>
      <c r="BM373" s="217" t="s">
        <v>431</v>
      </c>
    </row>
    <row r="374" s="13" customFormat="1">
      <c r="A374" s="13"/>
      <c r="B374" s="224"/>
      <c r="C374" s="225"/>
      <c r="D374" s="226" t="s">
        <v>151</v>
      </c>
      <c r="E374" s="227" t="s">
        <v>19</v>
      </c>
      <c r="F374" s="228" t="s">
        <v>85</v>
      </c>
      <c r="G374" s="225"/>
      <c r="H374" s="229">
        <v>1</v>
      </c>
      <c r="I374" s="230"/>
      <c r="J374" s="225"/>
      <c r="K374" s="225"/>
      <c r="L374" s="231"/>
      <c r="M374" s="232"/>
      <c r="N374" s="233"/>
      <c r="O374" s="233"/>
      <c r="P374" s="233"/>
      <c r="Q374" s="233"/>
      <c r="R374" s="233"/>
      <c r="S374" s="233"/>
      <c r="T374" s="23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5" t="s">
        <v>151</v>
      </c>
      <c r="AU374" s="235" t="s">
        <v>87</v>
      </c>
      <c r="AV374" s="13" t="s">
        <v>87</v>
      </c>
      <c r="AW374" s="13" t="s">
        <v>37</v>
      </c>
      <c r="AX374" s="13" t="s">
        <v>77</v>
      </c>
      <c r="AY374" s="235" t="s">
        <v>136</v>
      </c>
    </row>
    <row r="375" s="14" customFormat="1">
      <c r="A375" s="14"/>
      <c r="B375" s="236"/>
      <c r="C375" s="237"/>
      <c r="D375" s="226" t="s">
        <v>151</v>
      </c>
      <c r="E375" s="238" t="s">
        <v>19</v>
      </c>
      <c r="F375" s="239" t="s">
        <v>156</v>
      </c>
      <c r="G375" s="237"/>
      <c r="H375" s="240">
        <v>1</v>
      </c>
      <c r="I375" s="241"/>
      <c r="J375" s="237"/>
      <c r="K375" s="237"/>
      <c r="L375" s="242"/>
      <c r="M375" s="243"/>
      <c r="N375" s="244"/>
      <c r="O375" s="244"/>
      <c r="P375" s="244"/>
      <c r="Q375" s="244"/>
      <c r="R375" s="244"/>
      <c r="S375" s="244"/>
      <c r="T375" s="24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6" t="s">
        <v>151</v>
      </c>
      <c r="AU375" s="246" t="s">
        <v>87</v>
      </c>
      <c r="AV375" s="14" t="s">
        <v>146</v>
      </c>
      <c r="AW375" s="14" t="s">
        <v>37</v>
      </c>
      <c r="AX375" s="14" t="s">
        <v>85</v>
      </c>
      <c r="AY375" s="246" t="s">
        <v>136</v>
      </c>
    </row>
    <row r="376" s="2" customFormat="1" ht="24.15" customHeight="1">
      <c r="A376" s="40"/>
      <c r="B376" s="41"/>
      <c r="C376" s="206" t="s">
        <v>432</v>
      </c>
      <c r="D376" s="206" t="s">
        <v>141</v>
      </c>
      <c r="E376" s="207" t="s">
        <v>433</v>
      </c>
      <c r="F376" s="208" t="s">
        <v>434</v>
      </c>
      <c r="G376" s="209" t="s">
        <v>377</v>
      </c>
      <c r="H376" s="210">
        <v>1</v>
      </c>
      <c r="I376" s="211"/>
      <c r="J376" s="212">
        <f>ROUND(I376*H376,2)</f>
        <v>0</v>
      </c>
      <c r="K376" s="208" t="s">
        <v>19</v>
      </c>
      <c r="L376" s="46"/>
      <c r="M376" s="213" t="s">
        <v>19</v>
      </c>
      <c r="N376" s="214" t="s">
        <v>48</v>
      </c>
      <c r="O376" s="86"/>
      <c r="P376" s="215">
        <f>O376*H376</f>
        <v>0</v>
      </c>
      <c r="Q376" s="215">
        <v>0</v>
      </c>
      <c r="R376" s="215">
        <f>Q376*H376</f>
        <v>0</v>
      </c>
      <c r="S376" s="215">
        <v>0</v>
      </c>
      <c r="T376" s="21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7" t="s">
        <v>226</v>
      </c>
      <c r="AT376" s="217" t="s">
        <v>141</v>
      </c>
      <c r="AU376" s="217" t="s">
        <v>87</v>
      </c>
      <c r="AY376" s="19" t="s">
        <v>136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9" t="s">
        <v>85</v>
      </c>
      <c r="BK376" s="218">
        <f>ROUND(I376*H376,2)</f>
        <v>0</v>
      </c>
      <c r="BL376" s="19" t="s">
        <v>226</v>
      </c>
      <c r="BM376" s="217" t="s">
        <v>435</v>
      </c>
    </row>
    <row r="377" s="13" customFormat="1">
      <c r="A377" s="13"/>
      <c r="B377" s="224"/>
      <c r="C377" s="225"/>
      <c r="D377" s="226" t="s">
        <v>151</v>
      </c>
      <c r="E377" s="227" t="s">
        <v>19</v>
      </c>
      <c r="F377" s="228" t="s">
        <v>85</v>
      </c>
      <c r="G377" s="225"/>
      <c r="H377" s="229">
        <v>1</v>
      </c>
      <c r="I377" s="230"/>
      <c r="J377" s="225"/>
      <c r="K377" s="225"/>
      <c r="L377" s="231"/>
      <c r="M377" s="232"/>
      <c r="N377" s="233"/>
      <c r="O377" s="233"/>
      <c r="P377" s="233"/>
      <c r="Q377" s="233"/>
      <c r="R377" s="233"/>
      <c r="S377" s="233"/>
      <c r="T377" s="23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5" t="s">
        <v>151</v>
      </c>
      <c r="AU377" s="235" t="s">
        <v>87</v>
      </c>
      <c r="AV377" s="13" t="s">
        <v>87</v>
      </c>
      <c r="AW377" s="13" t="s">
        <v>37</v>
      </c>
      <c r="AX377" s="13" t="s">
        <v>77</v>
      </c>
      <c r="AY377" s="235" t="s">
        <v>136</v>
      </c>
    </row>
    <row r="378" s="14" customFormat="1">
      <c r="A378" s="14"/>
      <c r="B378" s="236"/>
      <c r="C378" s="237"/>
      <c r="D378" s="226" t="s">
        <v>151</v>
      </c>
      <c r="E378" s="238" t="s">
        <v>19</v>
      </c>
      <c r="F378" s="239" t="s">
        <v>156</v>
      </c>
      <c r="G378" s="237"/>
      <c r="H378" s="240">
        <v>1</v>
      </c>
      <c r="I378" s="241"/>
      <c r="J378" s="237"/>
      <c r="K378" s="237"/>
      <c r="L378" s="242"/>
      <c r="M378" s="243"/>
      <c r="N378" s="244"/>
      <c r="O378" s="244"/>
      <c r="P378" s="244"/>
      <c r="Q378" s="244"/>
      <c r="R378" s="244"/>
      <c r="S378" s="244"/>
      <c r="T378" s="24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6" t="s">
        <v>151</v>
      </c>
      <c r="AU378" s="246" t="s">
        <v>87</v>
      </c>
      <c r="AV378" s="14" t="s">
        <v>146</v>
      </c>
      <c r="AW378" s="14" t="s">
        <v>37</v>
      </c>
      <c r="AX378" s="14" t="s">
        <v>85</v>
      </c>
      <c r="AY378" s="246" t="s">
        <v>136</v>
      </c>
    </row>
    <row r="379" s="2" customFormat="1" ht="24.15" customHeight="1">
      <c r="A379" s="40"/>
      <c r="B379" s="41"/>
      <c r="C379" s="206" t="s">
        <v>436</v>
      </c>
      <c r="D379" s="206" t="s">
        <v>141</v>
      </c>
      <c r="E379" s="207" t="s">
        <v>437</v>
      </c>
      <c r="F379" s="208" t="s">
        <v>438</v>
      </c>
      <c r="G379" s="209" t="s">
        <v>377</v>
      </c>
      <c r="H379" s="210">
        <v>1</v>
      </c>
      <c r="I379" s="211"/>
      <c r="J379" s="212">
        <f>ROUND(I379*H379,2)</f>
        <v>0</v>
      </c>
      <c r="K379" s="208" t="s">
        <v>19</v>
      </c>
      <c r="L379" s="46"/>
      <c r="M379" s="213" t="s">
        <v>19</v>
      </c>
      <c r="N379" s="214" t="s">
        <v>48</v>
      </c>
      <c r="O379" s="86"/>
      <c r="P379" s="215">
        <f>O379*H379</f>
        <v>0</v>
      </c>
      <c r="Q379" s="215">
        <v>0</v>
      </c>
      <c r="R379" s="215">
        <f>Q379*H379</f>
        <v>0</v>
      </c>
      <c r="S379" s="215">
        <v>0</v>
      </c>
      <c r="T379" s="216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7" t="s">
        <v>226</v>
      </c>
      <c r="AT379" s="217" t="s">
        <v>141</v>
      </c>
      <c r="AU379" s="217" t="s">
        <v>87</v>
      </c>
      <c r="AY379" s="19" t="s">
        <v>136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9" t="s">
        <v>85</v>
      </c>
      <c r="BK379" s="218">
        <f>ROUND(I379*H379,2)</f>
        <v>0</v>
      </c>
      <c r="BL379" s="19" t="s">
        <v>226</v>
      </c>
      <c r="BM379" s="217" t="s">
        <v>439</v>
      </c>
    </row>
    <row r="380" s="13" customFormat="1">
      <c r="A380" s="13"/>
      <c r="B380" s="224"/>
      <c r="C380" s="225"/>
      <c r="D380" s="226" t="s">
        <v>151</v>
      </c>
      <c r="E380" s="227" t="s">
        <v>19</v>
      </c>
      <c r="F380" s="228" t="s">
        <v>85</v>
      </c>
      <c r="G380" s="225"/>
      <c r="H380" s="229">
        <v>1</v>
      </c>
      <c r="I380" s="230"/>
      <c r="J380" s="225"/>
      <c r="K380" s="225"/>
      <c r="L380" s="231"/>
      <c r="M380" s="232"/>
      <c r="N380" s="233"/>
      <c r="O380" s="233"/>
      <c r="P380" s="233"/>
      <c r="Q380" s="233"/>
      <c r="R380" s="233"/>
      <c r="S380" s="233"/>
      <c r="T380" s="23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5" t="s">
        <v>151</v>
      </c>
      <c r="AU380" s="235" t="s">
        <v>87</v>
      </c>
      <c r="AV380" s="13" t="s">
        <v>87</v>
      </c>
      <c r="AW380" s="13" t="s">
        <v>37</v>
      </c>
      <c r="AX380" s="13" t="s">
        <v>77</v>
      </c>
      <c r="AY380" s="235" t="s">
        <v>136</v>
      </c>
    </row>
    <row r="381" s="14" customFormat="1">
      <c r="A381" s="14"/>
      <c r="B381" s="236"/>
      <c r="C381" s="237"/>
      <c r="D381" s="226" t="s">
        <v>151</v>
      </c>
      <c r="E381" s="238" t="s">
        <v>19</v>
      </c>
      <c r="F381" s="239" t="s">
        <v>156</v>
      </c>
      <c r="G381" s="237"/>
      <c r="H381" s="240">
        <v>1</v>
      </c>
      <c r="I381" s="241"/>
      <c r="J381" s="237"/>
      <c r="K381" s="237"/>
      <c r="L381" s="242"/>
      <c r="M381" s="243"/>
      <c r="N381" s="244"/>
      <c r="O381" s="244"/>
      <c r="P381" s="244"/>
      <c r="Q381" s="244"/>
      <c r="R381" s="244"/>
      <c r="S381" s="244"/>
      <c r="T381" s="24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6" t="s">
        <v>151</v>
      </c>
      <c r="AU381" s="246" t="s">
        <v>87</v>
      </c>
      <c r="AV381" s="14" t="s">
        <v>146</v>
      </c>
      <c r="AW381" s="14" t="s">
        <v>37</v>
      </c>
      <c r="AX381" s="14" t="s">
        <v>85</v>
      </c>
      <c r="AY381" s="246" t="s">
        <v>136</v>
      </c>
    </row>
    <row r="382" s="2" customFormat="1" ht="24.15" customHeight="1">
      <c r="A382" s="40"/>
      <c r="B382" s="41"/>
      <c r="C382" s="206" t="s">
        <v>440</v>
      </c>
      <c r="D382" s="206" t="s">
        <v>141</v>
      </c>
      <c r="E382" s="207" t="s">
        <v>441</v>
      </c>
      <c r="F382" s="208" t="s">
        <v>442</v>
      </c>
      <c r="G382" s="209" t="s">
        <v>377</v>
      </c>
      <c r="H382" s="210">
        <v>1</v>
      </c>
      <c r="I382" s="211"/>
      <c r="J382" s="212">
        <f>ROUND(I382*H382,2)</f>
        <v>0</v>
      </c>
      <c r="K382" s="208" t="s">
        <v>19</v>
      </c>
      <c r="L382" s="46"/>
      <c r="M382" s="213" t="s">
        <v>19</v>
      </c>
      <c r="N382" s="214" t="s">
        <v>48</v>
      </c>
      <c r="O382" s="86"/>
      <c r="P382" s="215">
        <f>O382*H382</f>
        <v>0</v>
      </c>
      <c r="Q382" s="215">
        <v>0</v>
      </c>
      <c r="R382" s="215">
        <f>Q382*H382</f>
        <v>0</v>
      </c>
      <c r="S382" s="215">
        <v>0</v>
      </c>
      <c r="T382" s="21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7" t="s">
        <v>226</v>
      </c>
      <c r="AT382" s="217" t="s">
        <v>141</v>
      </c>
      <c r="AU382" s="217" t="s">
        <v>87</v>
      </c>
      <c r="AY382" s="19" t="s">
        <v>136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9" t="s">
        <v>85</v>
      </c>
      <c r="BK382" s="218">
        <f>ROUND(I382*H382,2)</f>
        <v>0</v>
      </c>
      <c r="BL382" s="19" t="s">
        <v>226</v>
      </c>
      <c r="BM382" s="217" t="s">
        <v>443</v>
      </c>
    </row>
    <row r="383" s="13" customFormat="1">
      <c r="A383" s="13"/>
      <c r="B383" s="224"/>
      <c r="C383" s="225"/>
      <c r="D383" s="226" t="s">
        <v>151</v>
      </c>
      <c r="E383" s="227" t="s">
        <v>19</v>
      </c>
      <c r="F383" s="228" t="s">
        <v>85</v>
      </c>
      <c r="G383" s="225"/>
      <c r="H383" s="229">
        <v>1</v>
      </c>
      <c r="I383" s="230"/>
      <c r="J383" s="225"/>
      <c r="K383" s="225"/>
      <c r="L383" s="231"/>
      <c r="M383" s="232"/>
      <c r="N383" s="233"/>
      <c r="O383" s="233"/>
      <c r="P383" s="233"/>
      <c r="Q383" s="233"/>
      <c r="R383" s="233"/>
      <c r="S383" s="233"/>
      <c r="T383" s="23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5" t="s">
        <v>151</v>
      </c>
      <c r="AU383" s="235" t="s">
        <v>87</v>
      </c>
      <c r="AV383" s="13" t="s">
        <v>87</v>
      </c>
      <c r="AW383" s="13" t="s">
        <v>37</v>
      </c>
      <c r="AX383" s="13" t="s">
        <v>77</v>
      </c>
      <c r="AY383" s="235" t="s">
        <v>136</v>
      </c>
    </row>
    <row r="384" s="14" customFormat="1">
      <c r="A384" s="14"/>
      <c r="B384" s="236"/>
      <c r="C384" s="237"/>
      <c r="D384" s="226" t="s">
        <v>151</v>
      </c>
      <c r="E384" s="238" t="s">
        <v>19</v>
      </c>
      <c r="F384" s="239" t="s">
        <v>156</v>
      </c>
      <c r="G384" s="237"/>
      <c r="H384" s="240">
        <v>1</v>
      </c>
      <c r="I384" s="241"/>
      <c r="J384" s="237"/>
      <c r="K384" s="237"/>
      <c r="L384" s="242"/>
      <c r="M384" s="243"/>
      <c r="N384" s="244"/>
      <c r="O384" s="244"/>
      <c r="P384" s="244"/>
      <c r="Q384" s="244"/>
      <c r="R384" s="244"/>
      <c r="S384" s="244"/>
      <c r="T384" s="24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6" t="s">
        <v>151</v>
      </c>
      <c r="AU384" s="246" t="s">
        <v>87</v>
      </c>
      <c r="AV384" s="14" t="s">
        <v>146</v>
      </c>
      <c r="AW384" s="14" t="s">
        <v>37</v>
      </c>
      <c r="AX384" s="14" t="s">
        <v>85</v>
      </c>
      <c r="AY384" s="246" t="s">
        <v>136</v>
      </c>
    </row>
    <row r="385" s="2" customFormat="1" ht="24.15" customHeight="1">
      <c r="A385" s="40"/>
      <c r="B385" s="41"/>
      <c r="C385" s="206" t="s">
        <v>444</v>
      </c>
      <c r="D385" s="206" t="s">
        <v>141</v>
      </c>
      <c r="E385" s="207" t="s">
        <v>445</v>
      </c>
      <c r="F385" s="208" t="s">
        <v>446</v>
      </c>
      <c r="G385" s="209" t="s">
        <v>377</v>
      </c>
      <c r="H385" s="210">
        <v>1</v>
      </c>
      <c r="I385" s="211"/>
      <c r="J385" s="212">
        <f>ROUND(I385*H385,2)</f>
        <v>0</v>
      </c>
      <c r="K385" s="208" t="s">
        <v>19</v>
      </c>
      <c r="L385" s="46"/>
      <c r="M385" s="213" t="s">
        <v>19</v>
      </c>
      <c r="N385" s="214" t="s">
        <v>48</v>
      </c>
      <c r="O385" s="86"/>
      <c r="P385" s="215">
        <f>O385*H385</f>
        <v>0</v>
      </c>
      <c r="Q385" s="215">
        <v>0</v>
      </c>
      <c r="R385" s="215">
        <f>Q385*H385</f>
        <v>0</v>
      </c>
      <c r="S385" s="215">
        <v>0</v>
      </c>
      <c r="T385" s="216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17" t="s">
        <v>226</v>
      </c>
      <c r="AT385" s="217" t="s">
        <v>141</v>
      </c>
      <c r="AU385" s="217" t="s">
        <v>87</v>
      </c>
      <c r="AY385" s="19" t="s">
        <v>136</v>
      </c>
      <c r="BE385" s="218">
        <f>IF(N385="základní",J385,0)</f>
        <v>0</v>
      </c>
      <c r="BF385" s="218">
        <f>IF(N385="snížená",J385,0)</f>
        <v>0</v>
      </c>
      <c r="BG385" s="218">
        <f>IF(N385="zákl. přenesená",J385,0)</f>
        <v>0</v>
      </c>
      <c r="BH385" s="218">
        <f>IF(N385="sníž. přenesená",J385,0)</f>
        <v>0</v>
      </c>
      <c r="BI385" s="218">
        <f>IF(N385="nulová",J385,0)</f>
        <v>0</v>
      </c>
      <c r="BJ385" s="19" t="s">
        <v>85</v>
      </c>
      <c r="BK385" s="218">
        <f>ROUND(I385*H385,2)</f>
        <v>0</v>
      </c>
      <c r="BL385" s="19" t="s">
        <v>226</v>
      </c>
      <c r="BM385" s="217" t="s">
        <v>447</v>
      </c>
    </row>
    <row r="386" s="13" customFormat="1">
      <c r="A386" s="13"/>
      <c r="B386" s="224"/>
      <c r="C386" s="225"/>
      <c r="D386" s="226" t="s">
        <v>151</v>
      </c>
      <c r="E386" s="227" t="s">
        <v>19</v>
      </c>
      <c r="F386" s="228" t="s">
        <v>85</v>
      </c>
      <c r="G386" s="225"/>
      <c r="H386" s="229">
        <v>1</v>
      </c>
      <c r="I386" s="230"/>
      <c r="J386" s="225"/>
      <c r="K386" s="225"/>
      <c r="L386" s="231"/>
      <c r="M386" s="232"/>
      <c r="N386" s="233"/>
      <c r="O386" s="233"/>
      <c r="P386" s="233"/>
      <c r="Q386" s="233"/>
      <c r="R386" s="233"/>
      <c r="S386" s="233"/>
      <c r="T386" s="23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5" t="s">
        <v>151</v>
      </c>
      <c r="AU386" s="235" t="s">
        <v>87</v>
      </c>
      <c r="AV386" s="13" t="s">
        <v>87</v>
      </c>
      <c r="AW386" s="13" t="s">
        <v>37</v>
      </c>
      <c r="AX386" s="13" t="s">
        <v>77</v>
      </c>
      <c r="AY386" s="235" t="s">
        <v>136</v>
      </c>
    </row>
    <row r="387" s="14" customFormat="1">
      <c r="A387" s="14"/>
      <c r="B387" s="236"/>
      <c r="C387" s="237"/>
      <c r="D387" s="226" t="s">
        <v>151</v>
      </c>
      <c r="E387" s="238" t="s">
        <v>19</v>
      </c>
      <c r="F387" s="239" t="s">
        <v>156</v>
      </c>
      <c r="G387" s="237"/>
      <c r="H387" s="240">
        <v>1</v>
      </c>
      <c r="I387" s="241"/>
      <c r="J387" s="237"/>
      <c r="K387" s="237"/>
      <c r="L387" s="242"/>
      <c r="M387" s="243"/>
      <c r="N387" s="244"/>
      <c r="O387" s="244"/>
      <c r="P387" s="244"/>
      <c r="Q387" s="244"/>
      <c r="R387" s="244"/>
      <c r="S387" s="244"/>
      <c r="T387" s="24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6" t="s">
        <v>151</v>
      </c>
      <c r="AU387" s="246" t="s">
        <v>87</v>
      </c>
      <c r="AV387" s="14" t="s">
        <v>146</v>
      </c>
      <c r="AW387" s="14" t="s">
        <v>37</v>
      </c>
      <c r="AX387" s="14" t="s">
        <v>85</v>
      </c>
      <c r="AY387" s="246" t="s">
        <v>136</v>
      </c>
    </row>
    <row r="388" s="2" customFormat="1" ht="24.15" customHeight="1">
      <c r="A388" s="40"/>
      <c r="B388" s="41"/>
      <c r="C388" s="206" t="s">
        <v>448</v>
      </c>
      <c r="D388" s="206" t="s">
        <v>141</v>
      </c>
      <c r="E388" s="207" t="s">
        <v>449</v>
      </c>
      <c r="F388" s="208" t="s">
        <v>450</v>
      </c>
      <c r="G388" s="209" t="s">
        <v>377</v>
      </c>
      <c r="H388" s="210">
        <v>1</v>
      </c>
      <c r="I388" s="211"/>
      <c r="J388" s="212">
        <f>ROUND(I388*H388,2)</f>
        <v>0</v>
      </c>
      <c r="K388" s="208" t="s">
        <v>19</v>
      </c>
      <c r="L388" s="46"/>
      <c r="M388" s="213" t="s">
        <v>19</v>
      </c>
      <c r="N388" s="214" t="s">
        <v>48</v>
      </c>
      <c r="O388" s="86"/>
      <c r="P388" s="215">
        <f>O388*H388</f>
        <v>0</v>
      </c>
      <c r="Q388" s="215">
        <v>0</v>
      </c>
      <c r="R388" s="215">
        <f>Q388*H388</f>
        <v>0</v>
      </c>
      <c r="S388" s="215">
        <v>0</v>
      </c>
      <c r="T388" s="216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17" t="s">
        <v>226</v>
      </c>
      <c r="AT388" s="217" t="s">
        <v>141</v>
      </c>
      <c r="AU388" s="217" t="s">
        <v>87</v>
      </c>
      <c r="AY388" s="19" t="s">
        <v>136</v>
      </c>
      <c r="BE388" s="218">
        <f>IF(N388="základní",J388,0)</f>
        <v>0</v>
      </c>
      <c r="BF388" s="218">
        <f>IF(N388="snížená",J388,0)</f>
        <v>0</v>
      </c>
      <c r="BG388" s="218">
        <f>IF(N388="zákl. přenesená",J388,0)</f>
        <v>0</v>
      </c>
      <c r="BH388" s="218">
        <f>IF(N388="sníž. přenesená",J388,0)</f>
        <v>0</v>
      </c>
      <c r="BI388" s="218">
        <f>IF(N388="nulová",J388,0)</f>
        <v>0</v>
      </c>
      <c r="BJ388" s="19" t="s">
        <v>85</v>
      </c>
      <c r="BK388" s="218">
        <f>ROUND(I388*H388,2)</f>
        <v>0</v>
      </c>
      <c r="BL388" s="19" t="s">
        <v>226</v>
      </c>
      <c r="BM388" s="217" t="s">
        <v>451</v>
      </c>
    </row>
    <row r="389" s="13" customFormat="1">
      <c r="A389" s="13"/>
      <c r="B389" s="224"/>
      <c r="C389" s="225"/>
      <c r="D389" s="226" t="s">
        <v>151</v>
      </c>
      <c r="E389" s="227" t="s">
        <v>19</v>
      </c>
      <c r="F389" s="228" t="s">
        <v>85</v>
      </c>
      <c r="G389" s="225"/>
      <c r="H389" s="229">
        <v>1</v>
      </c>
      <c r="I389" s="230"/>
      <c r="J389" s="225"/>
      <c r="K389" s="225"/>
      <c r="L389" s="231"/>
      <c r="M389" s="232"/>
      <c r="N389" s="233"/>
      <c r="O389" s="233"/>
      <c r="P389" s="233"/>
      <c r="Q389" s="233"/>
      <c r="R389" s="233"/>
      <c r="S389" s="233"/>
      <c r="T389" s="23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5" t="s">
        <v>151</v>
      </c>
      <c r="AU389" s="235" t="s">
        <v>87</v>
      </c>
      <c r="AV389" s="13" t="s">
        <v>87</v>
      </c>
      <c r="AW389" s="13" t="s">
        <v>37</v>
      </c>
      <c r="AX389" s="13" t="s">
        <v>77</v>
      </c>
      <c r="AY389" s="235" t="s">
        <v>136</v>
      </c>
    </row>
    <row r="390" s="14" customFormat="1">
      <c r="A390" s="14"/>
      <c r="B390" s="236"/>
      <c r="C390" s="237"/>
      <c r="D390" s="226" t="s">
        <v>151</v>
      </c>
      <c r="E390" s="238" t="s">
        <v>19</v>
      </c>
      <c r="F390" s="239" t="s">
        <v>156</v>
      </c>
      <c r="G390" s="237"/>
      <c r="H390" s="240">
        <v>1</v>
      </c>
      <c r="I390" s="241"/>
      <c r="J390" s="237"/>
      <c r="K390" s="237"/>
      <c r="L390" s="242"/>
      <c r="M390" s="243"/>
      <c r="N390" s="244"/>
      <c r="O390" s="244"/>
      <c r="P390" s="244"/>
      <c r="Q390" s="244"/>
      <c r="R390" s="244"/>
      <c r="S390" s="244"/>
      <c r="T390" s="24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6" t="s">
        <v>151</v>
      </c>
      <c r="AU390" s="246" t="s">
        <v>87</v>
      </c>
      <c r="AV390" s="14" t="s">
        <v>146</v>
      </c>
      <c r="AW390" s="14" t="s">
        <v>37</v>
      </c>
      <c r="AX390" s="14" t="s">
        <v>85</v>
      </c>
      <c r="AY390" s="246" t="s">
        <v>136</v>
      </c>
    </row>
    <row r="391" s="2" customFormat="1" ht="24.15" customHeight="1">
      <c r="A391" s="40"/>
      <c r="B391" s="41"/>
      <c r="C391" s="206" t="s">
        <v>452</v>
      </c>
      <c r="D391" s="206" t="s">
        <v>141</v>
      </c>
      <c r="E391" s="207" t="s">
        <v>453</v>
      </c>
      <c r="F391" s="208" t="s">
        <v>454</v>
      </c>
      <c r="G391" s="209" t="s">
        <v>377</v>
      </c>
      <c r="H391" s="210">
        <v>1</v>
      </c>
      <c r="I391" s="211"/>
      <c r="J391" s="212">
        <f>ROUND(I391*H391,2)</f>
        <v>0</v>
      </c>
      <c r="K391" s="208" t="s">
        <v>19</v>
      </c>
      <c r="L391" s="46"/>
      <c r="M391" s="213" t="s">
        <v>19</v>
      </c>
      <c r="N391" s="214" t="s">
        <v>48</v>
      </c>
      <c r="O391" s="86"/>
      <c r="P391" s="215">
        <f>O391*H391</f>
        <v>0</v>
      </c>
      <c r="Q391" s="215">
        <v>0</v>
      </c>
      <c r="R391" s="215">
        <f>Q391*H391</f>
        <v>0</v>
      </c>
      <c r="S391" s="215">
        <v>0</v>
      </c>
      <c r="T391" s="216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17" t="s">
        <v>226</v>
      </c>
      <c r="AT391" s="217" t="s">
        <v>141</v>
      </c>
      <c r="AU391" s="217" t="s">
        <v>87</v>
      </c>
      <c r="AY391" s="19" t="s">
        <v>136</v>
      </c>
      <c r="BE391" s="218">
        <f>IF(N391="základní",J391,0)</f>
        <v>0</v>
      </c>
      <c r="BF391" s="218">
        <f>IF(N391="snížená",J391,0)</f>
        <v>0</v>
      </c>
      <c r="BG391" s="218">
        <f>IF(N391="zákl. přenesená",J391,0)</f>
        <v>0</v>
      </c>
      <c r="BH391" s="218">
        <f>IF(N391="sníž. přenesená",J391,0)</f>
        <v>0</v>
      </c>
      <c r="BI391" s="218">
        <f>IF(N391="nulová",J391,0)</f>
        <v>0</v>
      </c>
      <c r="BJ391" s="19" t="s">
        <v>85</v>
      </c>
      <c r="BK391" s="218">
        <f>ROUND(I391*H391,2)</f>
        <v>0</v>
      </c>
      <c r="BL391" s="19" t="s">
        <v>226</v>
      </c>
      <c r="BM391" s="217" t="s">
        <v>455</v>
      </c>
    </row>
    <row r="392" s="13" customFormat="1">
      <c r="A392" s="13"/>
      <c r="B392" s="224"/>
      <c r="C392" s="225"/>
      <c r="D392" s="226" t="s">
        <v>151</v>
      </c>
      <c r="E392" s="227" t="s">
        <v>19</v>
      </c>
      <c r="F392" s="228" t="s">
        <v>85</v>
      </c>
      <c r="G392" s="225"/>
      <c r="H392" s="229">
        <v>1</v>
      </c>
      <c r="I392" s="230"/>
      <c r="J392" s="225"/>
      <c r="K392" s="225"/>
      <c r="L392" s="231"/>
      <c r="M392" s="232"/>
      <c r="N392" s="233"/>
      <c r="O392" s="233"/>
      <c r="P392" s="233"/>
      <c r="Q392" s="233"/>
      <c r="R392" s="233"/>
      <c r="S392" s="233"/>
      <c r="T392" s="23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5" t="s">
        <v>151</v>
      </c>
      <c r="AU392" s="235" t="s">
        <v>87</v>
      </c>
      <c r="AV392" s="13" t="s">
        <v>87</v>
      </c>
      <c r="AW392" s="13" t="s">
        <v>37</v>
      </c>
      <c r="AX392" s="13" t="s">
        <v>77</v>
      </c>
      <c r="AY392" s="235" t="s">
        <v>136</v>
      </c>
    </row>
    <row r="393" s="14" customFormat="1">
      <c r="A393" s="14"/>
      <c r="B393" s="236"/>
      <c r="C393" s="237"/>
      <c r="D393" s="226" t="s">
        <v>151</v>
      </c>
      <c r="E393" s="238" t="s">
        <v>19</v>
      </c>
      <c r="F393" s="239" t="s">
        <v>156</v>
      </c>
      <c r="G393" s="237"/>
      <c r="H393" s="240">
        <v>1</v>
      </c>
      <c r="I393" s="241"/>
      <c r="J393" s="237"/>
      <c r="K393" s="237"/>
      <c r="L393" s="242"/>
      <c r="M393" s="243"/>
      <c r="N393" s="244"/>
      <c r="O393" s="244"/>
      <c r="P393" s="244"/>
      <c r="Q393" s="244"/>
      <c r="R393" s="244"/>
      <c r="S393" s="244"/>
      <c r="T393" s="24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6" t="s">
        <v>151</v>
      </c>
      <c r="AU393" s="246" t="s">
        <v>87</v>
      </c>
      <c r="AV393" s="14" t="s">
        <v>146</v>
      </c>
      <c r="AW393" s="14" t="s">
        <v>37</v>
      </c>
      <c r="AX393" s="14" t="s">
        <v>85</v>
      </c>
      <c r="AY393" s="246" t="s">
        <v>136</v>
      </c>
    </row>
    <row r="394" s="2" customFormat="1" ht="24.15" customHeight="1">
      <c r="A394" s="40"/>
      <c r="B394" s="41"/>
      <c r="C394" s="206" t="s">
        <v>456</v>
      </c>
      <c r="D394" s="206" t="s">
        <v>141</v>
      </c>
      <c r="E394" s="207" t="s">
        <v>457</v>
      </c>
      <c r="F394" s="208" t="s">
        <v>458</v>
      </c>
      <c r="G394" s="209" t="s">
        <v>377</v>
      </c>
      <c r="H394" s="210">
        <v>1</v>
      </c>
      <c r="I394" s="211"/>
      <c r="J394" s="212">
        <f>ROUND(I394*H394,2)</f>
        <v>0</v>
      </c>
      <c r="K394" s="208" t="s">
        <v>19</v>
      </c>
      <c r="L394" s="46"/>
      <c r="M394" s="213" t="s">
        <v>19</v>
      </c>
      <c r="N394" s="214" t="s">
        <v>48</v>
      </c>
      <c r="O394" s="86"/>
      <c r="P394" s="215">
        <f>O394*H394</f>
        <v>0</v>
      </c>
      <c r="Q394" s="215">
        <v>0</v>
      </c>
      <c r="R394" s="215">
        <f>Q394*H394</f>
        <v>0</v>
      </c>
      <c r="S394" s="215">
        <v>0</v>
      </c>
      <c r="T394" s="216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17" t="s">
        <v>226</v>
      </c>
      <c r="AT394" s="217" t="s">
        <v>141</v>
      </c>
      <c r="AU394" s="217" t="s">
        <v>87</v>
      </c>
      <c r="AY394" s="19" t="s">
        <v>136</v>
      </c>
      <c r="BE394" s="218">
        <f>IF(N394="základní",J394,0)</f>
        <v>0</v>
      </c>
      <c r="BF394" s="218">
        <f>IF(N394="snížená",J394,0)</f>
        <v>0</v>
      </c>
      <c r="BG394" s="218">
        <f>IF(N394="zákl. přenesená",J394,0)</f>
        <v>0</v>
      </c>
      <c r="BH394" s="218">
        <f>IF(N394="sníž. přenesená",J394,0)</f>
        <v>0</v>
      </c>
      <c r="BI394" s="218">
        <f>IF(N394="nulová",J394,0)</f>
        <v>0</v>
      </c>
      <c r="BJ394" s="19" t="s">
        <v>85</v>
      </c>
      <c r="BK394" s="218">
        <f>ROUND(I394*H394,2)</f>
        <v>0</v>
      </c>
      <c r="BL394" s="19" t="s">
        <v>226</v>
      </c>
      <c r="BM394" s="217" t="s">
        <v>459</v>
      </c>
    </row>
    <row r="395" s="13" customFormat="1">
      <c r="A395" s="13"/>
      <c r="B395" s="224"/>
      <c r="C395" s="225"/>
      <c r="D395" s="226" t="s">
        <v>151</v>
      </c>
      <c r="E395" s="227" t="s">
        <v>19</v>
      </c>
      <c r="F395" s="228" t="s">
        <v>85</v>
      </c>
      <c r="G395" s="225"/>
      <c r="H395" s="229">
        <v>1</v>
      </c>
      <c r="I395" s="230"/>
      <c r="J395" s="225"/>
      <c r="K395" s="225"/>
      <c r="L395" s="231"/>
      <c r="M395" s="232"/>
      <c r="N395" s="233"/>
      <c r="O395" s="233"/>
      <c r="P395" s="233"/>
      <c r="Q395" s="233"/>
      <c r="R395" s="233"/>
      <c r="S395" s="233"/>
      <c r="T395" s="23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5" t="s">
        <v>151</v>
      </c>
      <c r="AU395" s="235" t="s">
        <v>87</v>
      </c>
      <c r="AV395" s="13" t="s">
        <v>87</v>
      </c>
      <c r="AW395" s="13" t="s">
        <v>37</v>
      </c>
      <c r="AX395" s="13" t="s">
        <v>77</v>
      </c>
      <c r="AY395" s="235" t="s">
        <v>136</v>
      </c>
    </row>
    <row r="396" s="14" customFormat="1">
      <c r="A396" s="14"/>
      <c r="B396" s="236"/>
      <c r="C396" s="237"/>
      <c r="D396" s="226" t="s">
        <v>151</v>
      </c>
      <c r="E396" s="238" t="s">
        <v>19</v>
      </c>
      <c r="F396" s="239" t="s">
        <v>156</v>
      </c>
      <c r="G396" s="237"/>
      <c r="H396" s="240">
        <v>1</v>
      </c>
      <c r="I396" s="241"/>
      <c r="J396" s="237"/>
      <c r="K396" s="237"/>
      <c r="L396" s="242"/>
      <c r="M396" s="243"/>
      <c r="N396" s="244"/>
      <c r="O396" s="244"/>
      <c r="P396" s="244"/>
      <c r="Q396" s="244"/>
      <c r="R396" s="244"/>
      <c r="S396" s="244"/>
      <c r="T396" s="24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6" t="s">
        <v>151</v>
      </c>
      <c r="AU396" s="246" t="s">
        <v>87</v>
      </c>
      <c r="AV396" s="14" t="s">
        <v>146</v>
      </c>
      <c r="AW396" s="14" t="s">
        <v>37</v>
      </c>
      <c r="AX396" s="14" t="s">
        <v>85</v>
      </c>
      <c r="AY396" s="246" t="s">
        <v>136</v>
      </c>
    </row>
    <row r="397" s="2" customFormat="1" ht="24.15" customHeight="1">
      <c r="A397" s="40"/>
      <c r="B397" s="41"/>
      <c r="C397" s="206" t="s">
        <v>460</v>
      </c>
      <c r="D397" s="206" t="s">
        <v>141</v>
      </c>
      <c r="E397" s="207" t="s">
        <v>461</v>
      </c>
      <c r="F397" s="208" t="s">
        <v>462</v>
      </c>
      <c r="G397" s="209" t="s">
        <v>377</v>
      </c>
      <c r="H397" s="210">
        <v>1</v>
      </c>
      <c r="I397" s="211"/>
      <c r="J397" s="212">
        <f>ROUND(I397*H397,2)</f>
        <v>0</v>
      </c>
      <c r="K397" s="208" t="s">
        <v>19</v>
      </c>
      <c r="L397" s="46"/>
      <c r="M397" s="213" t="s">
        <v>19</v>
      </c>
      <c r="N397" s="214" t="s">
        <v>48</v>
      </c>
      <c r="O397" s="86"/>
      <c r="P397" s="215">
        <f>O397*H397</f>
        <v>0</v>
      </c>
      <c r="Q397" s="215">
        <v>0</v>
      </c>
      <c r="R397" s="215">
        <f>Q397*H397</f>
        <v>0</v>
      </c>
      <c r="S397" s="215">
        <v>0</v>
      </c>
      <c r="T397" s="21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17" t="s">
        <v>226</v>
      </c>
      <c r="AT397" s="217" t="s">
        <v>141</v>
      </c>
      <c r="AU397" s="217" t="s">
        <v>87</v>
      </c>
      <c r="AY397" s="19" t="s">
        <v>136</v>
      </c>
      <c r="BE397" s="218">
        <f>IF(N397="základní",J397,0)</f>
        <v>0</v>
      </c>
      <c r="BF397" s="218">
        <f>IF(N397="snížená",J397,0)</f>
        <v>0</v>
      </c>
      <c r="BG397" s="218">
        <f>IF(N397="zákl. přenesená",J397,0)</f>
        <v>0</v>
      </c>
      <c r="BH397" s="218">
        <f>IF(N397="sníž. přenesená",J397,0)</f>
        <v>0</v>
      </c>
      <c r="BI397" s="218">
        <f>IF(N397="nulová",J397,0)</f>
        <v>0</v>
      </c>
      <c r="BJ397" s="19" t="s">
        <v>85</v>
      </c>
      <c r="BK397" s="218">
        <f>ROUND(I397*H397,2)</f>
        <v>0</v>
      </c>
      <c r="BL397" s="19" t="s">
        <v>226</v>
      </c>
      <c r="BM397" s="217" t="s">
        <v>463</v>
      </c>
    </row>
    <row r="398" s="13" customFormat="1">
      <c r="A398" s="13"/>
      <c r="B398" s="224"/>
      <c r="C398" s="225"/>
      <c r="D398" s="226" t="s">
        <v>151</v>
      </c>
      <c r="E398" s="227" t="s">
        <v>19</v>
      </c>
      <c r="F398" s="228" t="s">
        <v>85</v>
      </c>
      <c r="G398" s="225"/>
      <c r="H398" s="229">
        <v>1</v>
      </c>
      <c r="I398" s="230"/>
      <c r="J398" s="225"/>
      <c r="K398" s="225"/>
      <c r="L398" s="231"/>
      <c r="M398" s="232"/>
      <c r="N398" s="233"/>
      <c r="O398" s="233"/>
      <c r="P398" s="233"/>
      <c r="Q398" s="233"/>
      <c r="R398" s="233"/>
      <c r="S398" s="233"/>
      <c r="T398" s="23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5" t="s">
        <v>151</v>
      </c>
      <c r="AU398" s="235" t="s">
        <v>87</v>
      </c>
      <c r="AV398" s="13" t="s">
        <v>87</v>
      </c>
      <c r="AW398" s="13" t="s">
        <v>37</v>
      </c>
      <c r="AX398" s="13" t="s">
        <v>77</v>
      </c>
      <c r="AY398" s="235" t="s">
        <v>136</v>
      </c>
    </row>
    <row r="399" s="14" customFormat="1">
      <c r="A399" s="14"/>
      <c r="B399" s="236"/>
      <c r="C399" s="237"/>
      <c r="D399" s="226" t="s">
        <v>151</v>
      </c>
      <c r="E399" s="238" t="s">
        <v>19</v>
      </c>
      <c r="F399" s="239" t="s">
        <v>156</v>
      </c>
      <c r="G399" s="237"/>
      <c r="H399" s="240">
        <v>1</v>
      </c>
      <c r="I399" s="241"/>
      <c r="J399" s="237"/>
      <c r="K399" s="237"/>
      <c r="L399" s="242"/>
      <c r="M399" s="243"/>
      <c r="N399" s="244"/>
      <c r="O399" s="244"/>
      <c r="P399" s="244"/>
      <c r="Q399" s="244"/>
      <c r="R399" s="244"/>
      <c r="S399" s="244"/>
      <c r="T399" s="245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6" t="s">
        <v>151</v>
      </c>
      <c r="AU399" s="246" t="s">
        <v>87</v>
      </c>
      <c r="AV399" s="14" t="s">
        <v>146</v>
      </c>
      <c r="AW399" s="14" t="s">
        <v>37</v>
      </c>
      <c r="AX399" s="14" t="s">
        <v>85</v>
      </c>
      <c r="AY399" s="246" t="s">
        <v>136</v>
      </c>
    </row>
    <row r="400" s="2" customFormat="1" ht="24.15" customHeight="1">
      <c r="A400" s="40"/>
      <c r="B400" s="41"/>
      <c r="C400" s="206" t="s">
        <v>464</v>
      </c>
      <c r="D400" s="206" t="s">
        <v>141</v>
      </c>
      <c r="E400" s="207" t="s">
        <v>465</v>
      </c>
      <c r="F400" s="208" t="s">
        <v>466</v>
      </c>
      <c r="G400" s="209" t="s">
        <v>377</v>
      </c>
      <c r="H400" s="210">
        <v>8</v>
      </c>
      <c r="I400" s="211"/>
      <c r="J400" s="212">
        <f>ROUND(I400*H400,2)</f>
        <v>0</v>
      </c>
      <c r="K400" s="208" t="s">
        <v>19</v>
      </c>
      <c r="L400" s="46"/>
      <c r="M400" s="213" t="s">
        <v>19</v>
      </c>
      <c r="N400" s="214" t="s">
        <v>48</v>
      </c>
      <c r="O400" s="86"/>
      <c r="P400" s="215">
        <f>O400*H400</f>
        <v>0</v>
      </c>
      <c r="Q400" s="215">
        <v>0</v>
      </c>
      <c r="R400" s="215">
        <f>Q400*H400</f>
        <v>0</v>
      </c>
      <c r="S400" s="215">
        <v>0</v>
      </c>
      <c r="T400" s="216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17" t="s">
        <v>226</v>
      </c>
      <c r="AT400" s="217" t="s">
        <v>141</v>
      </c>
      <c r="AU400" s="217" t="s">
        <v>87</v>
      </c>
      <c r="AY400" s="19" t="s">
        <v>136</v>
      </c>
      <c r="BE400" s="218">
        <f>IF(N400="základní",J400,0)</f>
        <v>0</v>
      </c>
      <c r="BF400" s="218">
        <f>IF(N400="snížená",J400,0)</f>
        <v>0</v>
      </c>
      <c r="BG400" s="218">
        <f>IF(N400="zákl. přenesená",J400,0)</f>
        <v>0</v>
      </c>
      <c r="BH400" s="218">
        <f>IF(N400="sníž. přenesená",J400,0)</f>
        <v>0</v>
      </c>
      <c r="BI400" s="218">
        <f>IF(N400="nulová",J400,0)</f>
        <v>0</v>
      </c>
      <c r="BJ400" s="19" t="s">
        <v>85</v>
      </c>
      <c r="BK400" s="218">
        <f>ROUND(I400*H400,2)</f>
        <v>0</v>
      </c>
      <c r="BL400" s="19" t="s">
        <v>226</v>
      </c>
      <c r="BM400" s="217" t="s">
        <v>467</v>
      </c>
    </row>
    <row r="401" s="13" customFormat="1">
      <c r="A401" s="13"/>
      <c r="B401" s="224"/>
      <c r="C401" s="225"/>
      <c r="D401" s="226" t="s">
        <v>151</v>
      </c>
      <c r="E401" s="227" t="s">
        <v>19</v>
      </c>
      <c r="F401" s="228" t="s">
        <v>212</v>
      </c>
      <c r="G401" s="225"/>
      <c r="H401" s="229">
        <v>8</v>
      </c>
      <c r="I401" s="230"/>
      <c r="J401" s="225"/>
      <c r="K401" s="225"/>
      <c r="L401" s="231"/>
      <c r="M401" s="232"/>
      <c r="N401" s="233"/>
      <c r="O401" s="233"/>
      <c r="P401" s="233"/>
      <c r="Q401" s="233"/>
      <c r="R401" s="233"/>
      <c r="S401" s="233"/>
      <c r="T401" s="23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5" t="s">
        <v>151</v>
      </c>
      <c r="AU401" s="235" t="s">
        <v>87</v>
      </c>
      <c r="AV401" s="13" t="s">
        <v>87</v>
      </c>
      <c r="AW401" s="13" t="s">
        <v>37</v>
      </c>
      <c r="AX401" s="13" t="s">
        <v>77</v>
      </c>
      <c r="AY401" s="235" t="s">
        <v>136</v>
      </c>
    </row>
    <row r="402" s="14" customFormat="1">
      <c r="A402" s="14"/>
      <c r="B402" s="236"/>
      <c r="C402" s="237"/>
      <c r="D402" s="226" t="s">
        <v>151</v>
      </c>
      <c r="E402" s="238" t="s">
        <v>19</v>
      </c>
      <c r="F402" s="239" t="s">
        <v>156</v>
      </c>
      <c r="G402" s="237"/>
      <c r="H402" s="240">
        <v>8</v>
      </c>
      <c r="I402" s="241"/>
      <c r="J402" s="237"/>
      <c r="K402" s="237"/>
      <c r="L402" s="242"/>
      <c r="M402" s="243"/>
      <c r="N402" s="244"/>
      <c r="O402" s="244"/>
      <c r="P402" s="244"/>
      <c r="Q402" s="244"/>
      <c r="R402" s="244"/>
      <c r="S402" s="244"/>
      <c r="T402" s="24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6" t="s">
        <v>151</v>
      </c>
      <c r="AU402" s="246" t="s">
        <v>87</v>
      </c>
      <c r="AV402" s="14" t="s">
        <v>146</v>
      </c>
      <c r="AW402" s="14" t="s">
        <v>37</v>
      </c>
      <c r="AX402" s="14" t="s">
        <v>85</v>
      </c>
      <c r="AY402" s="246" t="s">
        <v>136</v>
      </c>
    </row>
    <row r="403" s="2" customFormat="1" ht="24.15" customHeight="1">
      <c r="A403" s="40"/>
      <c r="B403" s="41"/>
      <c r="C403" s="206" t="s">
        <v>468</v>
      </c>
      <c r="D403" s="206" t="s">
        <v>141</v>
      </c>
      <c r="E403" s="207" t="s">
        <v>469</v>
      </c>
      <c r="F403" s="208" t="s">
        <v>470</v>
      </c>
      <c r="G403" s="209" t="s">
        <v>377</v>
      </c>
      <c r="H403" s="210">
        <v>7</v>
      </c>
      <c r="I403" s="211"/>
      <c r="J403" s="212">
        <f>ROUND(I403*H403,2)</f>
        <v>0</v>
      </c>
      <c r="K403" s="208" t="s">
        <v>19</v>
      </c>
      <c r="L403" s="46"/>
      <c r="M403" s="213" t="s">
        <v>19</v>
      </c>
      <c r="N403" s="214" t="s">
        <v>48</v>
      </c>
      <c r="O403" s="86"/>
      <c r="P403" s="215">
        <f>O403*H403</f>
        <v>0</v>
      </c>
      <c r="Q403" s="215">
        <v>0</v>
      </c>
      <c r="R403" s="215">
        <f>Q403*H403</f>
        <v>0</v>
      </c>
      <c r="S403" s="215">
        <v>0</v>
      </c>
      <c r="T403" s="216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17" t="s">
        <v>226</v>
      </c>
      <c r="AT403" s="217" t="s">
        <v>141</v>
      </c>
      <c r="AU403" s="217" t="s">
        <v>87</v>
      </c>
      <c r="AY403" s="19" t="s">
        <v>136</v>
      </c>
      <c r="BE403" s="218">
        <f>IF(N403="základní",J403,0)</f>
        <v>0</v>
      </c>
      <c r="BF403" s="218">
        <f>IF(N403="snížená",J403,0)</f>
        <v>0</v>
      </c>
      <c r="BG403" s="218">
        <f>IF(N403="zákl. přenesená",J403,0)</f>
        <v>0</v>
      </c>
      <c r="BH403" s="218">
        <f>IF(N403="sníž. přenesená",J403,0)</f>
        <v>0</v>
      </c>
      <c r="BI403" s="218">
        <f>IF(N403="nulová",J403,0)</f>
        <v>0</v>
      </c>
      <c r="BJ403" s="19" t="s">
        <v>85</v>
      </c>
      <c r="BK403" s="218">
        <f>ROUND(I403*H403,2)</f>
        <v>0</v>
      </c>
      <c r="BL403" s="19" t="s">
        <v>226</v>
      </c>
      <c r="BM403" s="217" t="s">
        <v>471</v>
      </c>
    </row>
    <row r="404" s="13" customFormat="1">
      <c r="A404" s="13"/>
      <c r="B404" s="224"/>
      <c r="C404" s="225"/>
      <c r="D404" s="226" t="s">
        <v>151</v>
      </c>
      <c r="E404" s="227" t="s">
        <v>19</v>
      </c>
      <c r="F404" s="228" t="s">
        <v>206</v>
      </c>
      <c r="G404" s="225"/>
      <c r="H404" s="229">
        <v>7</v>
      </c>
      <c r="I404" s="230"/>
      <c r="J404" s="225"/>
      <c r="K404" s="225"/>
      <c r="L404" s="231"/>
      <c r="M404" s="232"/>
      <c r="N404" s="233"/>
      <c r="O404" s="233"/>
      <c r="P404" s="233"/>
      <c r="Q404" s="233"/>
      <c r="R404" s="233"/>
      <c r="S404" s="233"/>
      <c r="T404" s="23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5" t="s">
        <v>151</v>
      </c>
      <c r="AU404" s="235" t="s">
        <v>87</v>
      </c>
      <c r="AV404" s="13" t="s">
        <v>87</v>
      </c>
      <c r="AW404" s="13" t="s">
        <v>37</v>
      </c>
      <c r="AX404" s="13" t="s">
        <v>77</v>
      </c>
      <c r="AY404" s="235" t="s">
        <v>136</v>
      </c>
    </row>
    <row r="405" s="14" customFormat="1">
      <c r="A405" s="14"/>
      <c r="B405" s="236"/>
      <c r="C405" s="237"/>
      <c r="D405" s="226" t="s">
        <v>151</v>
      </c>
      <c r="E405" s="238" t="s">
        <v>19</v>
      </c>
      <c r="F405" s="239" t="s">
        <v>156</v>
      </c>
      <c r="G405" s="237"/>
      <c r="H405" s="240">
        <v>7</v>
      </c>
      <c r="I405" s="241"/>
      <c r="J405" s="237"/>
      <c r="K405" s="237"/>
      <c r="L405" s="242"/>
      <c r="M405" s="243"/>
      <c r="N405" s="244"/>
      <c r="O405" s="244"/>
      <c r="P405" s="244"/>
      <c r="Q405" s="244"/>
      <c r="R405" s="244"/>
      <c r="S405" s="244"/>
      <c r="T405" s="245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6" t="s">
        <v>151</v>
      </c>
      <c r="AU405" s="246" t="s">
        <v>87</v>
      </c>
      <c r="AV405" s="14" t="s">
        <v>146</v>
      </c>
      <c r="AW405" s="14" t="s">
        <v>37</v>
      </c>
      <c r="AX405" s="14" t="s">
        <v>85</v>
      </c>
      <c r="AY405" s="246" t="s">
        <v>136</v>
      </c>
    </row>
    <row r="406" s="2" customFormat="1" ht="24.15" customHeight="1">
      <c r="A406" s="40"/>
      <c r="B406" s="41"/>
      <c r="C406" s="206" t="s">
        <v>472</v>
      </c>
      <c r="D406" s="206" t="s">
        <v>141</v>
      </c>
      <c r="E406" s="207" t="s">
        <v>473</v>
      </c>
      <c r="F406" s="208" t="s">
        <v>474</v>
      </c>
      <c r="G406" s="209" t="s">
        <v>377</v>
      </c>
      <c r="H406" s="210">
        <v>1</v>
      </c>
      <c r="I406" s="211"/>
      <c r="J406" s="212">
        <f>ROUND(I406*H406,2)</f>
        <v>0</v>
      </c>
      <c r="K406" s="208" t="s">
        <v>19</v>
      </c>
      <c r="L406" s="46"/>
      <c r="M406" s="213" t="s">
        <v>19</v>
      </c>
      <c r="N406" s="214" t="s">
        <v>48</v>
      </c>
      <c r="O406" s="86"/>
      <c r="P406" s="215">
        <f>O406*H406</f>
        <v>0</v>
      </c>
      <c r="Q406" s="215">
        <v>0</v>
      </c>
      <c r="R406" s="215">
        <f>Q406*H406</f>
        <v>0</v>
      </c>
      <c r="S406" s="215">
        <v>0</v>
      </c>
      <c r="T406" s="21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7" t="s">
        <v>226</v>
      </c>
      <c r="AT406" s="217" t="s">
        <v>141</v>
      </c>
      <c r="AU406" s="217" t="s">
        <v>87</v>
      </c>
      <c r="AY406" s="19" t="s">
        <v>136</v>
      </c>
      <c r="BE406" s="218">
        <f>IF(N406="základní",J406,0)</f>
        <v>0</v>
      </c>
      <c r="BF406" s="218">
        <f>IF(N406="snížená",J406,0)</f>
        <v>0</v>
      </c>
      <c r="BG406" s="218">
        <f>IF(N406="zákl. přenesená",J406,0)</f>
        <v>0</v>
      </c>
      <c r="BH406" s="218">
        <f>IF(N406="sníž. přenesená",J406,0)</f>
        <v>0</v>
      </c>
      <c r="BI406" s="218">
        <f>IF(N406="nulová",J406,0)</f>
        <v>0</v>
      </c>
      <c r="BJ406" s="19" t="s">
        <v>85</v>
      </c>
      <c r="BK406" s="218">
        <f>ROUND(I406*H406,2)</f>
        <v>0</v>
      </c>
      <c r="BL406" s="19" t="s">
        <v>226</v>
      </c>
      <c r="BM406" s="217" t="s">
        <v>475</v>
      </c>
    </row>
    <row r="407" s="13" customFormat="1">
      <c r="A407" s="13"/>
      <c r="B407" s="224"/>
      <c r="C407" s="225"/>
      <c r="D407" s="226" t="s">
        <v>151</v>
      </c>
      <c r="E407" s="227" t="s">
        <v>19</v>
      </c>
      <c r="F407" s="228" t="s">
        <v>85</v>
      </c>
      <c r="G407" s="225"/>
      <c r="H407" s="229">
        <v>1</v>
      </c>
      <c r="I407" s="230"/>
      <c r="J407" s="225"/>
      <c r="K407" s="225"/>
      <c r="L407" s="231"/>
      <c r="M407" s="232"/>
      <c r="N407" s="233"/>
      <c r="O407" s="233"/>
      <c r="P407" s="233"/>
      <c r="Q407" s="233"/>
      <c r="R407" s="233"/>
      <c r="S407" s="233"/>
      <c r="T407" s="23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5" t="s">
        <v>151</v>
      </c>
      <c r="AU407" s="235" t="s">
        <v>87</v>
      </c>
      <c r="AV407" s="13" t="s">
        <v>87</v>
      </c>
      <c r="AW407" s="13" t="s">
        <v>37</v>
      </c>
      <c r="AX407" s="13" t="s">
        <v>77</v>
      </c>
      <c r="AY407" s="235" t="s">
        <v>136</v>
      </c>
    </row>
    <row r="408" s="14" customFormat="1">
      <c r="A408" s="14"/>
      <c r="B408" s="236"/>
      <c r="C408" s="237"/>
      <c r="D408" s="226" t="s">
        <v>151</v>
      </c>
      <c r="E408" s="238" t="s">
        <v>19</v>
      </c>
      <c r="F408" s="239" t="s">
        <v>156</v>
      </c>
      <c r="G408" s="237"/>
      <c r="H408" s="240">
        <v>1</v>
      </c>
      <c r="I408" s="241"/>
      <c r="J408" s="237"/>
      <c r="K408" s="237"/>
      <c r="L408" s="242"/>
      <c r="M408" s="243"/>
      <c r="N408" s="244"/>
      <c r="O408" s="244"/>
      <c r="P408" s="244"/>
      <c r="Q408" s="244"/>
      <c r="R408" s="244"/>
      <c r="S408" s="244"/>
      <c r="T408" s="24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6" t="s">
        <v>151</v>
      </c>
      <c r="AU408" s="246" t="s">
        <v>87</v>
      </c>
      <c r="AV408" s="14" t="s">
        <v>146</v>
      </c>
      <c r="AW408" s="14" t="s">
        <v>37</v>
      </c>
      <c r="AX408" s="14" t="s">
        <v>85</v>
      </c>
      <c r="AY408" s="246" t="s">
        <v>136</v>
      </c>
    </row>
    <row r="409" s="2" customFormat="1" ht="24.15" customHeight="1">
      <c r="A409" s="40"/>
      <c r="B409" s="41"/>
      <c r="C409" s="206" t="s">
        <v>476</v>
      </c>
      <c r="D409" s="206" t="s">
        <v>141</v>
      </c>
      <c r="E409" s="207" t="s">
        <v>477</v>
      </c>
      <c r="F409" s="208" t="s">
        <v>478</v>
      </c>
      <c r="G409" s="209" t="s">
        <v>411</v>
      </c>
      <c r="H409" s="278"/>
      <c r="I409" s="211"/>
      <c r="J409" s="212">
        <f>ROUND(I409*H409,2)</f>
        <v>0</v>
      </c>
      <c r="K409" s="208" t="s">
        <v>145</v>
      </c>
      <c r="L409" s="46"/>
      <c r="M409" s="213" t="s">
        <v>19</v>
      </c>
      <c r="N409" s="214" t="s">
        <v>48</v>
      </c>
      <c r="O409" s="86"/>
      <c r="P409" s="215">
        <f>O409*H409</f>
        <v>0</v>
      </c>
      <c r="Q409" s="215">
        <v>0</v>
      </c>
      <c r="R409" s="215">
        <f>Q409*H409</f>
        <v>0</v>
      </c>
      <c r="S409" s="215">
        <v>0</v>
      </c>
      <c r="T409" s="21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17" t="s">
        <v>226</v>
      </c>
      <c r="AT409" s="217" t="s">
        <v>141</v>
      </c>
      <c r="AU409" s="217" t="s">
        <v>87</v>
      </c>
      <c r="AY409" s="19" t="s">
        <v>136</v>
      </c>
      <c r="BE409" s="218">
        <f>IF(N409="základní",J409,0)</f>
        <v>0</v>
      </c>
      <c r="BF409" s="218">
        <f>IF(N409="snížená",J409,0)</f>
        <v>0</v>
      </c>
      <c r="BG409" s="218">
        <f>IF(N409="zákl. přenesená",J409,0)</f>
        <v>0</v>
      </c>
      <c r="BH409" s="218">
        <f>IF(N409="sníž. přenesená",J409,0)</f>
        <v>0</v>
      </c>
      <c r="BI409" s="218">
        <f>IF(N409="nulová",J409,0)</f>
        <v>0</v>
      </c>
      <c r="BJ409" s="19" t="s">
        <v>85</v>
      </c>
      <c r="BK409" s="218">
        <f>ROUND(I409*H409,2)</f>
        <v>0</v>
      </c>
      <c r="BL409" s="19" t="s">
        <v>226</v>
      </c>
      <c r="BM409" s="217" t="s">
        <v>479</v>
      </c>
    </row>
    <row r="410" s="2" customFormat="1">
      <c r="A410" s="40"/>
      <c r="B410" s="41"/>
      <c r="C410" s="42"/>
      <c r="D410" s="219" t="s">
        <v>149</v>
      </c>
      <c r="E410" s="42"/>
      <c r="F410" s="220" t="s">
        <v>480</v>
      </c>
      <c r="G410" s="42"/>
      <c r="H410" s="42"/>
      <c r="I410" s="221"/>
      <c r="J410" s="42"/>
      <c r="K410" s="42"/>
      <c r="L410" s="46"/>
      <c r="M410" s="222"/>
      <c r="N410" s="223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149</v>
      </c>
      <c r="AU410" s="19" t="s">
        <v>87</v>
      </c>
    </row>
    <row r="411" s="2" customFormat="1" ht="24.15" customHeight="1">
      <c r="A411" s="40"/>
      <c r="B411" s="41"/>
      <c r="C411" s="206" t="s">
        <v>481</v>
      </c>
      <c r="D411" s="206" t="s">
        <v>141</v>
      </c>
      <c r="E411" s="207" t="s">
        <v>482</v>
      </c>
      <c r="F411" s="208" t="s">
        <v>483</v>
      </c>
      <c r="G411" s="209" t="s">
        <v>411</v>
      </c>
      <c r="H411" s="278"/>
      <c r="I411" s="211"/>
      <c r="J411" s="212">
        <f>ROUND(I411*H411,2)</f>
        <v>0</v>
      </c>
      <c r="K411" s="208" t="s">
        <v>19</v>
      </c>
      <c r="L411" s="46"/>
      <c r="M411" s="213" t="s">
        <v>19</v>
      </c>
      <c r="N411" s="214" t="s">
        <v>48</v>
      </c>
      <c r="O411" s="86"/>
      <c r="P411" s="215">
        <f>O411*H411</f>
        <v>0</v>
      </c>
      <c r="Q411" s="215">
        <v>0</v>
      </c>
      <c r="R411" s="215">
        <f>Q411*H411</f>
        <v>0</v>
      </c>
      <c r="S411" s="215">
        <v>0</v>
      </c>
      <c r="T411" s="216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17" t="s">
        <v>226</v>
      </c>
      <c r="AT411" s="217" t="s">
        <v>141</v>
      </c>
      <c r="AU411" s="217" t="s">
        <v>87</v>
      </c>
      <c r="AY411" s="19" t="s">
        <v>136</v>
      </c>
      <c r="BE411" s="218">
        <f>IF(N411="základní",J411,0)</f>
        <v>0</v>
      </c>
      <c r="BF411" s="218">
        <f>IF(N411="snížená",J411,0)</f>
        <v>0</v>
      </c>
      <c r="BG411" s="218">
        <f>IF(N411="zákl. přenesená",J411,0)</f>
        <v>0</v>
      </c>
      <c r="BH411" s="218">
        <f>IF(N411="sníž. přenesená",J411,0)</f>
        <v>0</v>
      </c>
      <c r="BI411" s="218">
        <f>IF(N411="nulová",J411,0)</f>
        <v>0</v>
      </c>
      <c r="BJ411" s="19" t="s">
        <v>85</v>
      </c>
      <c r="BK411" s="218">
        <f>ROUND(I411*H411,2)</f>
        <v>0</v>
      </c>
      <c r="BL411" s="19" t="s">
        <v>226</v>
      </c>
      <c r="BM411" s="217" t="s">
        <v>484</v>
      </c>
    </row>
    <row r="412" s="12" customFormat="1" ht="22.8" customHeight="1">
      <c r="A412" s="12"/>
      <c r="B412" s="190"/>
      <c r="C412" s="191"/>
      <c r="D412" s="192" t="s">
        <v>76</v>
      </c>
      <c r="E412" s="204" t="s">
        <v>485</v>
      </c>
      <c r="F412" s="204" t="s">
        <v>486</v>
      </c>
      <c r="G412" s="191"/>
      <c r="H412" s="191"/>
      <c r="I412" s="194"/>
      <c r="J412" s="205">
        <f>BK412</f>
        <v>0</v>
      </c>
      <c r="K412" s="191"/>
      <c r="L412" s="196"/>
      <c r="M412" s="197"/>
      <c r="N412" s="198"/>
      <c r="O412" s="198"/>
      <c r="P412" s="199">
        <f>SUM(P413:P442)</f>
        <v>0</v>
      </c>
      <c r="Q412" s="198"/>
      <c r="R412" s="199">
        <f>SUM(R413:R442)</f>
        <v>0</v>
      </c>
      <c r="S412" s="198"/>
      <c r="T412" s="200">
        <f>SUM(T413:T442)</f>
        <v>0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01" t="s">
        <v>87</v>
      </c>
      <c r="AT412" s="202" t="s">
        <v>76</v>
      </c>
      <c r="AU412" s="202" t="s">
        <v>85</v>
      </c>
      <c r="AY412" s="201" t="s">
        <v>136</v>
      </c>
      <c r="BK412" s="203">
        <f>SUM(BK413:BK442)</f>
        <v>0</v>
      </c>
    </row>
    <row r="413" s="2" customFormat="1" ht="24.15" customHeight="1">
      <c r="A413" s="40"/>
      <c r="B413" s="41"/>
      <c r="C413" s="206" t="s">
        <v>487</v>
      </c>
      <c r="D413" s="206" t="s">
        <v>141</v>
      </c>
      <c r="E413" s="207" t="s">
        <v>488</v>
      </c>
      <c r="F413" s="208" t="s">
        <v>489</v>
      </c>
      <c r="G413" s="209" t="s">
        <v>377</v>
      </c>
      <c r="H413" s="210">
        <v>1</v>
      </c>
      <c r="I413" s="211"/>
      <c r="J413" s="212">
        <f>ROUND(I413*H413,2)</f>
        <v>0</v>
      </c>
      <c r="K413" s="208" t="s">
        <v>19</v>
      </c>
      <c r="L413" s="46"/>
      <c r="M413" s="213" t="s">
        <v>19</v>
      </c>
      <c r="N413" s="214" t="s">
        <v>48</v>
      </c>
      <c r="O413" s="86"/>
      <c r="P413" s="215">
        <f>O413*H413</f>
        <v>0</v>
      </c>
      <c r="Q413" s="215">
        <v>0</v>
      </c>
      <c r="R413" s="215">
        <f>Q413*H413</f>
        <v>0</v>
      </c>
      <c r="S413" s="215">
        <v>0</v>
      </c>
      <c r="T413" s="216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17" t="s">
        <v>226</v>
      </c>
      <c r="AT413" s="217" t="s">
        <v>141</v>
      </c>
      <c r="AU413" s="217" t="s">
        <v>87</v>
      </c>
      <c r="AY413" s="19" t="s">
        <v>136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9" t="s">
        <v>85</v>
      </c>
      <c r="BK413" s="218">
        <f>ROUND(I413*H413,2)</f>
        <v>0</v>
      </c>
      <c r="BL413" s="19" t="s">
        <v>226</v>
      </c>
      <c r="BM413" s="217" t="s">
        <v>490</v>
      </c>
    </row>
    <row r="414" s="13" customFormat="1">
      <c r="A414" s="13"/>
      <c r="B414" s="224"/>
      <c r="C414" s="225"/>
      <c r="D414" s="226" t="s">
        <v>151</v>
      </c>
      <c r="E414" s="227" t="s">
        <v>19</v>
      </c>
      <c r="F414" s="228" t="s">
        <v>85</v>
      </c>
      <c r="G414" s="225"/>
      <c r="H414" s="229">
        <v>1</v>
      </c>
      <c r="I414" s="230"/>
      <c r="J414" s="225"/>
      <c r="K414" s="225"/>
      <c r="L414" s="231"/>
      <c r="M414" s="232"/>
      <c r="N414" s="233"/>
      <c r="O414" s="233"/>
      <c r="P414" s="233"/>
      <c r="Q414" s="233"/>
      <c r="R414" s="233"/>
      <c r="S414" s="233"/>
      <c r="T414" s="23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5" t="s">
        <v>151</v>
      </c>
      <c r="AU414" s="235" t="s">
        <v>87</v>
      </c>
      <c r="AV414" s="13" t="s">
        <v>87</v>
      </c>
      <c r="AW414" s="13" t="s">
        <v>37</v>
      </c>
      <c r="AX414" s="13" t="s">
        <v>77</v>
      </c>
      <c r="AY414" s="235" t="s">
        <v>136</v>
      </c>
    </row>
    <row r="415" s="14" customFormat="1">
      <c r="A415" s="14"/>
      <c r="B415" s="236"/>
      <c r="C415" s="237"/>
      <c r="D415" s="226" t="s">
        <v>151</v>
      </c>
      <c r="E415" s="238" t="s">
        <v>19</v>
      </c>
      <c r="F415" s="239" t="s">
        <v>156</v>
      </c>
      <c r="G415" s="237"/>
      <c r="H415" s="240">
        <v>1</v>
      </c>
      <c r="I415" s="241"/>
      <c r="J415" s="237"/>
      <c r="K415" s="237"/>
      <c r="L415" s="242"/>
      <c r="M415" s="243"/>
      <c r="N415" s="244"/>
      <c r="O415" s="244"/>
      <c r="P415" s="244"/>
      <c r="Q415" s="244"/>
      <c r="R415" s="244"/>
      <c r="S415" s="244"/>
      <c r="T415" s="24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6" t="s">
        <v>151</v>
      </c>
      <c r="AU415" s="246" t="s">
        <v>87</v>
      </c>
      <c r="AV415" s="14" t="s">
        <v>146</v>
      </c>
      <c r="AW415" s="14" t="s">
        <v>37</v>
      </c>
      <c r="AX415" s="14" t="s">
        <v>85</v>
      </c>
      <c r="AY415" s="246" t="s">
        <v>136</v>
      </c>
    </row>
    <row r="416" s="2" customFormat="1" ht="24.15" customHeight="1">
      <c r="A416" s="40"/>
      <c r="B416" s="41"/>
      <c r="C416" s="206" t="s">
        <v>491</v>
      </c>
      <c r="D416" s="206" t="s">
        <v>141</v>
      </c>
      <c r="E416" s="207" t="s">
        <v>492</v>
      </c>
      <c r="F416" s="208" t="s">
        <v>493</v>
      </c>
      <c r="G416" s="209" t="s">
        <v>377</v>
      </c>
      <c r="H416" s="210">
        <v>1</v>
      </c>
      <c r="I416" s="211"/>
      <c r="J416" s="212">
        <f>ROUND(I416*H416,2)</f>
        <v>0</v>
      </c>
      <c r="K416" s="208" t="s">
        <v>19</v>
      </c>
      <c r="L416" s="46"/>
      <c r="M416" s="213" t="s">
        <v>19</v>
      </c>
      <c r="N416" s="214" t="s">
        <v>48</v>
      </c>
      <c r="O416" s="86"/>
      <c r="P416" s="215">
        <f>O416*H416</f>
        <v>0</v>
      </c>
      <c r="Q416" s="215">
        <v>0</v>
      </c>
      <c r="R416" s="215">
        <f>Q416*H416</f>
        <v>0</v>
      </c>
      <c r="S416" s="215">
        <v>0</v>
      </c>
      <c r="T416" s="216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17" t="s">
        <v>226</v>
      </c>
      <c r="AT416" s="217" t="s">
        <v>141</v>
      </c>
      <c r="AU416" s="217" t="s">
        <v>87</v>
      </c>
      <c r="AY416" s="19" t="s">
        <v>136</v>
      </c>
      <c r="BE416" s="218">
        <f>IF(N416="základní",J416,0)</f>
        <v>0</v>
      </c>
      <c r="BF416" s="218">
        <f>IF(N416="snížená",J416,0)</f>
        <v>0</v>
      </c>
      <c r="BG416" s="218">
        <f>IF(N416="zákl. přenesená",J416,0)</f>
        <v>0</v>
      </c>
      <c r="BH416" s="218">
        <f>IF(N416="sníž. přenesená",J416,0)</f>
        <v>0</v>
      </c>
      <c r="BI416" s="218">
        <f>IF(N416="nulová",J416,0)</f>
        <v>0</v>
      </c>
      <c r="BJ416" s="19" t="s">
        <v>85</v>
      </c>
      <c r="BK416" s="218">
        <f>ROUND(I416*H416,2)</f>
        <v>0</v>
      </c>
      <c r="BL416" s="19" t="s">
        <v>226</v>
      </c>
      <c r="BM416" s="217" t="s">
        <v>494</v>
      </c>
    </row>
    <row r="417" s="13" customFormat="1">
      <c r="A417" s="13"/>
      <c r="B417" s="224"/>
      <c r="C417" s="225"/>
      <c r="D417" s="226" t="s">
        <v>151</v>
      </c>
      <c r="E417" s="227" t="s">
        <v>19</v>
      </c>
      <c r="F417" s="228" t="s">
        <v>85</v>
      </c>
      <c r="G417" s="225"/>
      <c r="H417" s="229">
        <v>1</v>
      </c>
      <c r="I417" s="230"/>
      <c r="J417" s="225"/>
      <c r="K417" s="225"/>
      <c r="L417" s="231"/>
      <c r="M417" s="232"/>
      <c r="N417" s="233"/>
      <c r="O417" s="233"/>
      <c r="P417" s="233"/>
      <c r="Q417" s="233"/>
      <c r="R417" s="233"/>
      <c r="S417" s="233"/>
      <c r="T417" s="23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5" t="s">
        <v>151</v>
      </c>
      <c r="AU417" s="235" t="s">
        <v>87</v>
      </c>
      <c r="AV417" s="13" t="s">
        <v>87</v>
      </c>
      <c r="AW417" s="13" t="s">
        <v>37</v>
      </c>
      <c r="AX417" s="13" t="s">
        <v>77</v>
      </c>
      <c r="AY417" s="235" t="s">
        <v>136</v>
      </c>
    </row>
    <row r="418" s="14" customFormat="1">
      <c r="A418" s="14"/>
      <c r="B418" s="236"/>
      <c r="C418" s="237"/>
      <c r="D418" s="226" t="s">
        <v>151</v>
      </c>
      <c r="E418" s="238" t="s">
        <v>19</v>
      </c>
      <c r="F418" s="239" t="s">
        <v>156</v>
      </c>
      <c r="G418" s="237"/>
      <c r="H418" s="240">
        <v>1</v>
      </c>
      <c r="I418" s="241"/>
      <c r="J418" s="237"/>
      <c r="K418" s="237"/>
      <c r="L418" s="242"/>
      <c r="M418" s="243"/>
      <c r="N418" s="244"/>
      <c r="O418" s="244"/>
      <c r="P418" s="244"/>
      <c r="Q418" s="244"/>
      <c r="R418" s="244"/>
      <c r="S418" s="244"/>
      <c r="T418" s="24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6" t="s">
        <v>151</v>
      </c>
      <c r="AU418" s="246" t="s">
        <v>87</v>
      </c>
      <c r="AV418" s="14" t="s">
        <v>146</v>
      </c>
      <c r="AW418" s="14" t="s">
        <v>37</v>
      </c>
      <c r="AX418" s="14" t="s">
        <v>85</v>
      </c>
      <c r="AY418" s="246" t="s">
        <v>136</v>
      </c>
    </row>
    <row r="419" s="2" customFormat="1" ht="24.15" customHeight="1">
      <c r="A419" s="40"/>
      <c r="B419" s="41"/>
      <c r="C419" s="206" t="s">
        <v>495</v>
      </c>
      <c r="D419" s="206" t="s">
        <v>141</v>
      </c>
      <c r="E419" s="207" t="s">
        <v>496</v>
      </c>
      <c r="F419" s="208" t="s">
        <v>497</v>
      </c>
      <c r="G419" s="209" t="s">
        <v>377</v>
      </c>
      <c r="H419" s="210">
        <v>1</v>
      </c>
      <c r="I419" s="211"/>
      <c r="J419" s="212">
        <f>ROUND(I419*H419,2)</f>
        <v>0</v>
      </c>
      <c r="K419" s="208" t="s">
        <v>19</v>
      </c>
      <c r="L419" s="46"/>
      <c r="M419" s="213" t="s">
        <v>19</v>
      </c>
      <c r="N419" s="214" t="s">
        <v>48</v>
      </c>
      <c r="O419" s="86"/>
      <c r="P419" s="215">
        <f>O419*H419</f>
        <v>0</v>
      </c>
      <c r="Q419" s="215">
        <v>0</v>
      </c>
      <c r="R419" s="215">
        <f>Q419*H419</f>
        <v>0</v>
      </c>
      <c r="S419" s="215">
        <v>0</v>
      </c>
      <c r="T419" s="216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17" t="s">
        <v>226</v>
      </c>
      <c r="AT419" s="217" t="s">
        <v>141</v>
      </c>
      <c r="AU419" s="217" t="s">
        <v>87</v>
      </c>
      <c r="AY419" s="19" t="s">
        <v>136</v>
      </c>
      <c r="BE419" s="218">
        <f>IF(N419="základní",J419,0)</f>
        <v>0</v>
      </c>
      <c r="BF419" s="218">
        <f>IF(N419="snížená",J419,0)</f>
        <v>0</v>
      </c>
      <c r="BG419" s="218">
        <f>IF(N419="zákl. přenesená",J419,0)</f>
        <v>0</v>
      </c>
      <c r="BH419" s="218">
        <f>IF(N419="sníž. přenesená",J419,0)</f>
        <v>0</v>
      </c>
      <c r="BI419" s="218">
        <f>IF(N419="nulová",J419,0)</f>
        <v>0</v>
      </c>
      <c r="BJ419" s="19" t="s">
        <v>85</v>
      </c>
      <c r="BK419" s="218">
        <f>ROUND(I419*H419,2)</f>
        <v>0</v>
      </c>
      <c r="BL419" s="19" t="s">
        <v>226</v>
      </c>
      <c r="BM419" s="217" t="s">
        <v>498</v>
      </c>
    </row>
    <row r="420" s="13" customFormat="1">
      <c r="A420" s="13"/>
      <c r="B420" s="224"/>
      <c r="C420" s="225"/>
      <c r="D420" s="226" t="s">
        <v>151</v>
      </c>
      <c r="E420" s="227" t="s">
        <v>19</v>
      </c>
      <c r="F420" s="228" t="s">
        <v>85</v>
      </c>
      <c r="G420" s="225"/>
      <c r="H420" s="229">
        <v>1</v>
      </c>
      <c r="I420" s="230"/>
      <c r="J420" s="225"/>
      <c r="K420" s="225"/>
      <c r="L420" s="231"/>
      <c r="M420" s="232"/>
      <c r="N420" s="233"/>
      <c r="O420" s="233"/>
      <c r="P420" s="233"/>
      <c r="Q420" s="233"/>
      <c r="R420" s="233"/>
      <c r="S420" s="233"/>
      <c r="T420" s="23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5" t="s">
        <v>151</v>
      </c>
      <c r="AU420" s="235" t="s">
        <v>87</v>
      </c>
      <c r="AV420" s="13" t="s">
        <v>87</v>
      </c>
      <c r="AW420" s="13" t="s">
        <v>37</v>
      </c>
      <c r="AX420" s="13" t="s">
        <v>77</v>
      </c>
      <c r="AY420" s="235" t="s">
        <v>136</v>
      </c>
    </row>
    <row r="421" s="14" customFormat="1">
      <c r="A421" s="14"/>
      <c r="B421" s="236"/>
      <c r="C421" s="237"/>
      <c r="D421" s="226" t="s">
        <v>151</v>
      </c>
      <c r="E421" s="238" t="s">
        <v>19</v>
      </c>
      <c r="F421" s="239" t="s">
        <v>156</v>
      </c>
      <c r="G421" s="237"/>
      <c r="H421" s="240">
        <v>1</v>
      </c>
      <c r="I421" s="241"/>
      <c r="J421" s="237"/>
      <c r="K421" s="237"/>
      <c r="L421" s="242"/>
      <c r="M421" s="243"/>
      <c r="N421" s="244"/>
      <c r="O421" s="244"/>
      <c r="P421" s="244"/>
      <c r="Q421" s="244"/>
      <c r="R421" s="244"/>
      <c r="S421" s="244"/>
      <c r="T421" s="24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6" t="s">
        <v>151</v>
      </c>
      <c r="AU421" s="246" t="s">
        <v>87</v>
      </c>
      <c r="AV421" s="14" t="s">
        <v>146</v>
      </c>
      <c r="AW421" s="14" t="s">
        <v>37</v>
      </c>
      <c r="AX421" s="14" t="s">
        <v>85</v>
      </c>
      <c r="AY421" s="246" t="s">
        <v>136</v>
      </c>
    </row>
    <row r="422" s="2" customFormat="1" ht="24.15" customHeight="1">
      <c r="A422" s="40"/>
      <c r="B422" s="41"/>
      <c r="C422" s="206" t="s">
        <v>499</v>
      </c>
      <c r="D422" s="206" t="s">
        <v>141</v>
      </c>
      <c r="E422" s="207" t="s">
        <v>500</v>
      </c>
      <c r="F422" s="208" t="s">
        <v>501</v>
      </c>
      <c r="G422" s="209" t="s">
        <v>377</v>
      </c>
      <c r="H422" s="210">
        <v>1</v>
      </c>
      <c r="I422" s="211"/>
      <c r="J422" s="212">
        <f>ROUND(I422*H422,2)</f>
        <v>0</v>
      </c>
      <c r="K422" s="208" t="s">
        <v>19</v>
      </c>
      <c r="L422" s="46"/>
      <c r="M422" s="213" t="s">
        <v>19</v>
      </c>
      <c r="N422" s="214" t="s">
        <v>48</v>
      </c>
      <c r="O422" s="86"/>
      <c r="P422" s="215">
        <f>O422*H422</f>
        <v>0</v>
      </c>
      <c r="Q422" s="215">
        <v>0</v>
      </c>
      <c r="R422" s="215">
        <f>Q422*H422</f>
        <v>0</v>
      </c>
      <c r="S422" s="215">
        <v>0</v>
      </c>
      <c r="T422" s="216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17" t="s">
        <v>226</v>
      </c>
      <c r="AT422" s="217" t="s">
        <v>141</v>
      </c>
      <c r="AU422" s="217" t="s">
        <v>87</v>
      </c>
      <c r="AY422" s="19" t="s">
        <v>136</v>
      </c>
      <c r="BE422" s="218">
        <f>IF(N422="základní",J422,0)</f>
        <v>0</v>
      </c>
      <c r="BF422" s="218">
        <f>IF(N422="snížená",J422,0)</f>
        <v>0</v>
      </c>
      <c r="BG422" s="218">
        <f>IF(N422="zákl. přenesená",J422,0)</f>
        <v>0</v>
      </c>
      <c r="BH422" s="218">
        <f>IF(N422="sníž. přenesená",J422,0)</f>
        <v>0</v>
      </c>
      <c r="BI422" s="218">
        <f>IF(N422="nulová",J422,0)</f>
        <v>0</v>
      </c>
      <c r="BJ422" s="19" t="s">
        <v>85</v>
      </c>
      <c r="BK422" s="218">
        <f>ROUND(I422*H422,2)</f>
        <v>0</v>
      </c>
      <c r="BL422" s="19" t="s">
        <v>226</v>
      </c>
      <c r="BM422" s="217" t="s">
        <v>502</v>
      </c>
    </row>
    <row r="423" s="13" customFormat="1">
      <c r="A423" s="13"/>
      <c r="B423" s="224"/>
      <c r="C423" s="225"/>
      <c r="D423" s="226" t="s">
        <v>151</v>
      </c>
      <c r="E423" s="227" t="s">
        <v>19</v>
      </c>
      <c r="F423" s="228" t="s">
        <v>85</v>
      </c>
      <c r="G423" s="225"/>
      <c r="H423" s="229">
        <v>1</v>
      </c>
      <c r="I423" s="230"/>
      <c r="J423" s="225"/>
      <c r="K423" s="225"/>
      <c r="L423" s="231"/>
      <c r="M423" s="232"/>
      <c r="N423" s="233"/>
      <c r="O423" s="233"/>
      <c r="P423" s="233"/>
      <c r="Q423" s="233"/>
      <c r="R423" s="233"/>
      <c r="S423" s="233"/>
      <c r="T423" s="23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5" t="s">
        <v>151</v>
      </c>
      <c r="AU423" s="235" t="s">
        <v>87</v>
      </c>
      <c r="AV423" s="13" t="s">
        <v>87</v>
      </c>
      <c r="AW423" s="13" t="s">
        <v>37</v>
      </c>
      <c r="AX423" s="13" t="s">
        <v>77</v>
      </c>
      <c r="AY423" s="235" t="s">
        <v>136</v>
      </c>
    </row>
    <row r="424" s="14" customFormat="1">
      <c r="A424" s="14"/>
      <c r="B424" s="236"/>
      <c r="C424" s="237"/>
      <c r="D424" s="226" t="s">
        <v>151</v>
      </c>
      <c r="E424" s="238" t="s">
        <v>19</v>
      </c>
      <c r="F424" s="239" t="s">
        <v>156</v>
      </c>
      <c r="G424" s="237"/>
      <c r="H424" s="240">
        <v>1</v>
      </c>
      <c r="I424" s="241"/>
      <c r="J424" s="237"/>
      <c r="K424" s="237"/>
      <c r="L424" s="242"/>
      <c r="M424" s="243"/>
      <c r="N424" s="244"/>
      <c r="O424" s="244"/>
      <c r="P424" s="244"/>
      <c r="Q424" s="244"/>
      <c r="R424" s="244"/>
      <c r="S424" s="244"/>
      <c r="T424" s="245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6" t="s">
        <v>151</v>
      </c>
      <c r="AU424" s="246" t="s">
        <v>87</v>
      </c>
      <c r="AV424" s="14" t="s">
        <v>146</v>
      </c>
      <c r="AW424" s="14" t="s">
        <v>37</v>
      </c>
      <c r="AX424" s="14" t="s">
        <v>85</v>
      </c>
      <c r="AY424" s="246" t="s">
        <v>136</v>
      </c>
    </row>
    <row r="425" s="2" customFormat="1" ht="24.15" customHeight="1">
      <c r="A425" s="40"/>
      <c r="B425" s="41"/>
      <c r="C425" s="206" t="s">
        <v>139</v>
      </c>
      <c r="D425" s="206" t="s">
        <v>141</v>
      </c>
      <c r="E425" s="207" t="s">
        <v>503</v>
      </c>
      <c r="F425" s="208" t="s">
        <v>504</v>
      </c>
      <c r="G425" s="209" t="s">
        <v>377</v>
      </c>
      <c r="H425" s="210">
        <v>1</v>
      </c>
      <c r="I425" s="211"/>
      <c r="J425" s="212">
        <f>ROUND(I425*H425,2)</f>
        <v>0</v>
      </c>
      <c r="K425" s="208" t="s">
        <v>19</v>
      </c>
      <c r="L425" s="46"/>
      <c r="M425" s="213" t="s">
        <v>19</v>
      </c>
      <c r="N425" s="214" t="s">
        <v>48</v>
      </c>
      <c r="O425" s="86"/>
      <c r="P425" s="215">
        <f>O425*H425</f>
        <v>0</v>
      </c>
      <c r="Q425" s="215">
        <v>0</v>
      </c>
      <c r="R425" s="215">
        <f>Q425*H425</f>
        <v>0</v>
      </c>
      <c r="S425" s="215">
        <v>0</v>
      </c>
      <c r="T425" s="216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17" t="s">
        <v>226</v>
      </c>
      <c r="AT425" s="217" t="s">
        <v>141</v>
      </c>
      <c r="AU425" s="217" t="s">
        <v>87</v>
      </c>
      <c r="AY425" s="19" t="s">
        <v>136</v>
      </c>
      <c r="BE425" s="218">
        <f>IF(N425="základní",J425,0)</f>
        <v>0</v>
      </c>
      <c r="BF425" s="218">
        <f>IF(N425="snížená",J425,0)</f>
        <v>0</v>
      </c>
      <c r="BG425" s="218">
        <f>IF(N425="zákl. přenesená",J425,0)</f>
        <v>0</v>
      </c>
      <c r="BH425" s="218">
        <f>IF(N425="sníž. přenesená",J425,0)</f>
        <v>0</v>
      </c>
      <c r="BI425" s="218">
        <f>IF(N425="nulová",J425,0)</f>
        <v>0</v>
      </c>
      <c r="BJ425" s="19" t="s">
        <v>85</v>
      </c>
      <c r="BK425" s="218">
        <f>ROUND(I425*H425,2)</f>
        <v>0</v>
      </c>
      <c r="BL425" s="19" t="s">
        <v>226</v>
      </c>
      <c r="BM425" s="217" t="s">
        <v>505</v>
      </c>
    </row>
    <row r="426" s="13" customFormat="1">
      <c r="A426" s="13"/>
      <c r="B426" s="224"/>
      <c r="C426" s="225"/>
      <c r="D426" s="226" t="s">
        <v>151</v>
      </c>
      <c r="E426" s="227" t="s">
        <v>19</v>
      </c>
      <c r="F426" s="228" t="s">
        <v>85</v>
      </c>
      <c r="G426" s="225"/>
      <c r="H426" s="229">
        <v>1</v>
      </c>
      <c r="I426" s="230"/>
      <c r="J426" s="225"/>
      <c r="K426" s="225"/>
      <c r="L426" s="231"/>
      <c r="M426" s="232"/>
      <c r="N426" s="233"/>
      <c r="O426" s="233"/>
      <c r="P426" s="233"/>
      <c r="Q426" s="233"/>
      <c r="R426" s="233"/>
      <c r="S426" s="233"/>
      <c r="T426" s="23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5" t="s">
        <v>151</v>
      </c>
      <c r="AU426" s="235" t="s">
        <v>87</v>
      </c>
      <c r="AV426" s="13" t="s">
        <v>87</v>
      </c>
      <c r="AW426" s="13" t="s">
        <v>37</v>
      </c>
      <c r="AX426" s="13" t="s">
        <v>77</v>
      </c>
      <c r="AY426" s="235" t="s">
        <v>136</v>
      </c>
    </row>
    <row r="427" s="14" customFormat="1">
      <c r="A427" s="14"/>
      <c r="B427" s="236"/>
      <c r="C427" s="237"/>
      <c r="D427" s="226" t="s">
        <v>151</v>
      </c>
      <c r="E427" s="238" t="s">
        <v>19</v>
      </c>
      <c r="F427" s="239" t="s">
        <v>156</v>
      </c>
      <c r="G427" s="237"/>
      <c r="H427" s="240">
        <v>1</v>
      </c>
      <c r="I427" s="241"/>
      <c r="J427" s="237"/>
      <c r="K427" s="237"/>
      <c r="L427" s="242"/>
      <c r="M427" s="243"/>
      <c r="N427" s="244"/>
      <c r="O427" s="244"/>
      <c r="P427" s="244"/>
      <c r="Q427" s="244"/>
      <c r="R427" s="244"/>
      <c r="S427" s="244"/>
      <c r="T427" s="245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6" t="s">
        <v>151</v>
      </c>
      <c r="AU427" s="246" t="s">
        <v>87</v>
      </c>
      <c r="AV427" s="14" t="s">
        <v>146</v>
      </c>
      <c r="AW427" s="14" t="s">
        <v>37</v>
      </c>
      <c r="AX427" s="14" t="s">
        <v>85</v>
      </c>
      <c r="AY427" s="246" t="s">
        <v>136</v>
      </c>
    </row>
    <row r="428" s="2" customFormat="1" ht="24.15" customHeight="1">
      <c r="A428" s="40"/>
      <c r="B428" s="41"/>
      <c r="C428" s="206" t="s">
        <v>506</v>
      </c>
      <c r="D428" s="206" t="s">
        <v>141</v>
      </c>
      <c r="E428" s="207" t="s">
        <v>507</v>
      </c>
      <c r="F428" s="208" t="s">
        <v>508</v>
      </c>
      <c r="G428" s="209" t="s">
        <v>377</v>
      </c>
      <c r="H428" s="210">
        <v>3</v>
      </c>
      <c r="I428" s="211"/>
      <c r="J428" s="212">
        <f>ROUND(I428*H428,2)</f>
        <v>0</v>
      </c>
      <c r="K428" s="208" t="s">
        <v>19</v>
      </c>
      <c r="L428" s="46"/>
      <c r="M428" s="213" t="s">
        <v>19</v>
      </c>
      <c r="N428" s="214" t="s">
        <v>48</v>
      </c>
      <c r="O428" s="86"/>
      <c r="P428" s="215">
        <f>O428*H428</f>
        <v>0</v>
      </c>
      <c r="Q428" s="215">
        <v>0</v>
      </c>
      <c r="R428" s="215">
        <f>Q428*H428</f>
        <v>0</v>
      </c>
      <c r="S428" s="215">
        <v>0</v>
      </c>
      <c r="T428" s="216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17" t="s">
        <v>226</v>
      </c>
      <c r="AT428" s="217" t="s">
        <v>141</v>
      </c>
      <c r="AU428" s="217" t="s">
        <v>87</v>
      </c>
      <c r="AY428" s="19" t="s">
        <v>136</v>
      </c>
      <c r="BE428" s="218">
        <f>IF(N428="základní",J428,0)</f>
        <v>0</v>
      </c>
      <c r="BF428" s="218">
        <f>IF(N428="snížená",J428,0)</f>
        <v>0</v>
      </c>
      <c r="BG428" s="218">
        <f>IF(N428="zákl. přenesená",J428,0)</f>
        <v>0</v>
      </c>
      <c r="BH428" s="218">
        <f>IF(N428="sníž. přenesená",J428,0)</f>
        <v>0</v>
      </c>
      <c r="BI428" s="218">
        <f>IF(N428="nulová",J428,0)</f>
        <v>0</v>
      </c>
      <c r="BJ428" s="19" t="s">
        <v>85</v>
      </c>
      <c r="BK428" s="218">
        <f>ROUND(I428*H428,2)</f>
        <v>0</v>
      </c>
      <c r="BL428" s="19" t="s">
        <v>226</v>
      </c>
      <c r="BM428" s="217" t="s">
        <v>509</v>
      </c>
    </row>
    <row r="429" s="13" customFormat="1">
      <c r="A429" s="13"/>
      <c r="B429" s="224"/>
      <c r="C429" s="225"/>
      <c r="D429" s="226" t="s">
        <v>151</v>
      </c>
      <c r="E429" s="227" t="s">
        <v>19</v>
      </c>
      <c r="F429" s="228" t="s">
        <v>147</v>
      </c>
      <c r="G429" s="225"/>
      <c r="H429" s="229">
        <v>3</v>
      </c>
      <c r="I429" s="230"/>
      <c r="J429" s="225"/>
      <c r="K429" s="225"/>
      <c r="L429" s="231"/>
      <c r="M429" s="232"/>
      <c r="N429" s="233"/>
      <c r="O429" s="233"/>
      <c r="P429" s="233"/>
      <c r="Q429" s="233"/>
      <c r="R429" s="233"/>
      <c r="S429" s="233"/>
      <c r="T429" s="23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5" t="s">
        <v>151</v>
      </c>
      <c r="AU429" s="235" t="s">
        <v>87</v>
      </c>
      <c r="AV429" s="13" t="s">
        <v>87</v>
      </c>
      <c r="AW429" s="13" t="s">
        <v>37</v>
      </c>
      <c r="AX429" s="13" t="s">
        <v>77</v>
      </c>
      <c r="AY429" s="235" t="s">
        <v>136</v>
      </c>
    </row>
    <row r="430" s="14" customFormat="1">
      <c r="A430" s="14"/>
      <c r="B430" s="236"/>
      <c r="C430" s="237"/>
      <c r="D430" s="226" t="s">
        <v>151</v>
      </c>
      <c r="E430" s="238" t="s">
        <v>19</v>
      </c>
      <c r="F430" s="239" t="s">
        <v>156</v>
      </c>
      <c r="G430" s="237"/>
      <c r="H430" s="240">
        <v>3</v>
      </c>
      <c r="I430" s="241"/>
      <c r="J430" s="237"/>
      <c r="K430" s="237"/>
      <c r="L430" s="242"/>
      <c r="M430" s="243"/>
      <c r="N430" s="244"/>
      <c r="O430" s="244"/>
      <c r="P430" s="244"/>
      <c r="Q430" s="244"/>
      <c r="R430" s="244"/>
      <c r="S430" s="244"/>
      <c r="T430" s="245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6" t="s">
        <v>151</v>
      </c>
      <c r="AU430" s="246" t="s">
        <v>87</v>
      </c>
      <c r="AV430" s="14" t="s">
        <v>146</v>
      </c>
      <c r="AW430" s="14" t="s">
        <v>37</v>
      </c>
      <c r="AX430" s="14" t="s">
        <v>85</v>
      </c>
      <c r="AY430" s="246" t="s">
        <v>136</v>
      </c>
    </row>
    <row r="431" s="2" customFormat="1" ht="24.15" customHeight="1">
      <c r="A431" s="40"/>
      <c r="B431" s="41"/>
      <c r="C431" s="206" t="s">
        <v>510</v>
      </c>
      <c r="D431" s="206" t="s">
        <v>141</v>
      </c>
      <c r="E431" s="207" t="s">
        <v>511</v>
      </c>
      <c r="F431" s="208" t="s">
        <v>512</v>
      </c>
      <c r="G431" s="209" t="s">
        <v>209</v>
      </c>
      <c r="H431" s="210">
        <v>55.299999999999997</v>
      </c>
      <c r="I431" s="211"/>
      <c r="J431" s="212">
        <f>ROUND(I431*H431,2)</f>
        <v>0</v>
      </c>
      <c r="K431" s="208" t="s">
        <v>19</v>
      </c>
      <c r="L431" s="46"/>
      <c r="M431" s="213" t="s">
        <v>19</v>
      </c>
      <c r="N431" s="214" t="s">
        <v>48</v>
      </c>
      <c r="O431" s="86"/>
      <c r="P431" s="215">
        <f>O431*H431</f>
        <v>0</v>
      </c>
      <c r="Q431" s="215">
        <v>0</v>
      </c>
      <c r="R431" s="215">
        <f>Q431*H431</f>
        <v>0</v>
      </c>
      <c r="S431" s="215">
        <v>0</v>
      </c>
      <c r="T431" s="216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17" t="s">
        <v>226</v>
      </c>
      <c r="AT431" s="217" t="s">
        <v>141</v>
      </c>
      <c r="AU431" s="217" t="s">
        <v>87</v>
      </c>
      <c r="AY431" s="19" t="s">
        <v>136</v>
      </c>
      <c r="BE431" s="218">
        <f>IF(N431="základní",J431,0)</f>
        <v>0</v>
      </c>
      <c r="BF431" s="218">
        <f>IF(N431="snížená",J431,0)</f>
        <v>0</v>
      </c>
      <c r="BG431" s="218">
        <f>IF(N431="zákl. přenesená",J431,0)</f>
        <v>0</v>
      </c>
      <c r="BH431" s="218">
        <f>IF(N431="sníž. přenesená",J431,0)</f>
        <v>0</v>
      </c>
      <c r="BI431" s="218">
        <f>IF(N431="nulová",J431,0)</f>
        <v>0</v>
      </c>
      <c r="BJ431" s="19" t="s">
        <v>85</v>
      </c>
      <c r="BK431" s="218">
        <f>ROUND(I431*H431,2)</f>
        <v>0</v>
      </c>
      <c r="BL431" s="19" t="s">
        <v>226</v>
      </c>
      <c r="BM431" s="217" t="s">
        <v>513</v>
      </c>
    </row>
    <row r="432" s="13" customFormat="1">
      <c r="A432" s="13"/>
      <c r="B432" s="224"/>
      <c r="C432" s="225"/>
      <c r="D432" s="226" t="s">
        <v>151</v>
      </c>
      <c r="E432" s="227" t="s">
        <v>19</v>
      </c>
      <c r="F432" s="228" t="s">
        <v>514</v>
      </c>
      <c r="G432" s="225"/>
      <c r="H432" s="229">
        <v>55.299999999999997</v>
      </c>
      <c r="I432" s="230"/>
      <c r="J432" s="225"/>
      <c r="K432" s="225"/>
      <c r="L432" s="231"/>
      <c r="M432" s="232"/>
      <c r="N432" s="233"/>
      <c r="O432" s="233"/>
      <c r="P432" s="233"/>
      <c r="Q432" s="233"/>
      <c r="R432" s="233"/>
      <c r="S432" s="233"/>
      <c r="T432" s="23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5" t="s">
        <v>151</v>
      </c>
      <c r="AU432" s="235" t="s">
        <v>87</v>
      </c>
      <c r="AV432" s="13" t="s">
        <v>87</v>
      </c>
      <c r="AW432" s="13" t="s">
        <v>37</v>
      </c>
      <c r="AX432" s="13" t="s">
        <v>77</v>
      </c>
      <c r="AY432" s="235" t="s">
        <v>136</v>
      </c>
    </row>
    <row r="433" s="14" customFormat="1">
      <c r="A433" s="14"/>
      <c r="B433" s="236"/>
      <c r="C433" s="237"/>
      <c r="D433" s="226" t="s">
        <v>151</v>
      </c>
      <c r="E433" s="238" t="s">
        <v>19</v>
      </c>
      <c r="F433" s="239" t="s">
        <v>156</v>
      </c>
      <c r="G433" s="237"/>
      <c r="H433" s="240">
        <v>55.299999999999997</v>
      </c>
      <c r="I433" s="241"/>
      <c r="J433" s="237"/>
      <c r="K433" s="237"/>
      <c r="L433" s="242"/>
      <c r="M433" s="243"/>
      <c r="N433" s="244"/>
      <c r="O433" s="244"/>
      <c r="P433" s="244"/>
      <c r="Q433" s="244"/>
      <c r="R433" s="244"/>
      <c r="S433" s="244"/>
      <c r="T433" s="245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6" t="s">
        <v>151</v>
      </c>
      <c r="AU433" s="246" t="s">
        <v>87</v>
      </c>
      <c r="AV433" s="14" t="s">
        <v>146</v>
      </c>
      <c r="AW433" s="14" t="s">
        <v>37</v>
      </c>
      <c r="AX433" s="14" t="s">
        <v>85</v>
      </c>
      <c r="AY433" s="246" t="s">
        <v>136</v>
      </c>
    </row>
    <row r="434" s="2" customFormat="1" ht="24.15" customHeight="1">
      <c r="A434" s="40"/>
      <c r="B434" s="41"/>
      <c r="C434" s="206" t="s">
        <v>515</v>
      </c>
      <c r="D434" s="206" t="s">
        <v>141</v>
      </c>
      <c r="E434" s="207" t="s">
        <v>516</v>
      </c>
      <c r="F434" s="208" t="s">
        <v>517</v>
      </c>
      <c r="G434" s="209" t="s">
        <v>209</v>
      </c>
      <c r="H434" s="210">
        <v>50.5</v>
      </c>
      <c r="I434" s="211"/>
      <c r="J434" s="212">
        <f>ROUND(I434*H434,2)</f>
        <v>0</v>
      </c>
      <c r="K434" s="208" t="s">
        <v>19</v>
      </c>
      <c r="L434" s="46"/>
      <c r="M434" s="213" t="s">
        <v>19</v>
      </c>
      <c r="N434" s="214" t="s">
        <v>48</v>
      </c>
      <c r="O434" s="86"/>
      <c r="P434" s="215">
        <f>O434*H434</f>
        <v>0</v>
      </c>
      <c r="Q434" s="215">
        <v>0</v>
      </c>
      <c r="R434" s="215">
        <f>Q434*H434</f>
        <v>0</v>
      </c>
      <c r="S434" s="215">
        <v>0</v>
      </c>
      <c r="T434" s="216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17" t="s">
        <v>226</v>
      </c>
      <c r="AT434" s="217" t="s">
        <v>141</v>
      </c>
      <c r="AU434" s="217" t="s">
        <v>87</v>
      </c>
      <c r="AY434" s="19" t="s">
        <v>136</v>
      </c>
      <c r="BE434" s="218">
        <f>IF(N434="základní",J434,0)</f>
        <v>0</v>
      </c>
      <c r="BF434" s="218">
        <f>IF(N434="snížená",J434,0)</f>
        <v>0</v>
      </c>
      <c r="BG434" s="218">
        <f>IF(N434="zákl. přenesená",J434,0)</f>
        <v>0</v>
      </c>
      <c r="BH434" s="218">
        <f>IF(N434="sníž. přenesená",J434,0)</f>
        <v>0</v>
      </c>
      <c r="BI434" s="218">
        <f>IF(N434="nulová",J434,0)</f>
        <v>0</v>
      </c>
      <c r="BJ434" s="19" t="s">
        <v>85</v>
      </c>
      <c r="BK434" s="218">
        <f>ROUND(I434*H434,2)</f>
        <v>0</v>
      </c>
      <c r="BL434" s="19" t="s">
        <v>226</v>
      </c>
      <c r="BM434" s="217" t="s">
        <v>518</v>
      </c>
    </row>
    <row r="435" s="13" customFormat="1">
      <c r="A435" s="13"/>
      <c r="B435" s="224"/>
      <c r="C435" s="225"/>
      <c r="D435" s="226" t="s">
        <v>151</v>
      </c>
      <c r="E435" s="227" t="s">
        <v>19</v>
      </c>
      <c r="F435" s="228" t="s">
        <v>519</v>
      </c>
      <c r="G435" s="225"/>
      <c r="H435" s="229">
        <v>50.5</v>
      </c>
      <c r="I435" s="230"/>
      <c r="J435" s="225"/>
      <c r="K435" s="225"/>
      <c r="L435" s="231"/>
      <c r="M435" s="232"/>
      <c r="N435" s="233"/>
      <c r="O435" s="233"/>
      <c r="P435" s="233"/>
      <c r="Q435" s="233"/>
      <c r="R435" s="233"/>
      <c r="S435" s="233"/>
      <c r="T435" s="23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5" t="s">
        <v>151</v>
      </c>
      <c r="AU435" s="235" t="s">
        <v>87</v>
      </c>
      <c r="AV435" s="13" t="s">
        <v>87</v>
      </c>
      <c r="AW435" s="13" t="s">
        <v>37</v>
      </c>
      <c r="AX435" s="13" t="s">
        <v>77</v>
      </c>
      <c r="AY435" s="235" t="s">
        <v>136</v>
      </c>
    </row>
    <row r="436" s="14" customFormat="1">
      <c r="A436" s="14"/>
      <c r="B436" s="236"/>
      <c r="C436" s="237"/>
      <c r="D436" s="226" t="s">
        <v>151</v>
      </c>
      <c r="E436" s="238" t="s">
        <v>19</v>
      </c>
      <c r="F436" s="239" t="s">
        <v>156</v>
      </c>
      <c r="G436" s="237"/>
      <c r="H436" s="240">
        <v>50.5</v>
      </c>
      <c r="I436" s="241"/>
      <c r="J436" s="237"/>
      <c r="K436" s="237"/>
      <c r="L436" s="242"/>
      <c r="M436" s="243"/>
      <c r="N436" s="244"/>
      <c r="O436" s="244"/>
      <c r="P436" s="244"/>
      <c r="Q436" s="244"/>
      <c r="R436" s="244"/>
      <c r="S436" s="244"/>
      <c r="T436" s="24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6" t="s">
        <v>151</v>
      </c>
      <c r="AU436" s="246" t="s">
        <v>87</v>
      </c>
      <c r="AV436" s="14" t="s">
        <v>146</v>
      </c>
      <c r="AW436" s="14" t="s">
        <v>37</v>
      </c>
      <c r="AX436" s="14" t="s">
        <v>85</v>
      </c>
      <c r="AY436" s="246" t="s">
        <v>136</v>
      </c>
    </row>
    <row r="437" s="2" customFormat="1" ht="24.15" customHeight="1">
      <c r="A437" s="40"/>
      <c r="B437" s="41"/>
      <c r="C437" s="206" t="s">
        <v>520</v>
      </c>
      <c r="D437" s="206" t="s">
        <v>141</v>
      </c>
      <c r="E437" s="207" t="s">
        <v>521</v>
      </c>
      <c r="F437" s="208" t="s">
        <v>522</v>
      </c>
      <c r="G437" s="209" t="s">
        <v>377</v>
      </c>
      <c r="H437" s="210">
        <v>8</v>
      </c>
      <c r="I437" s="211"/>
      <c r="J437" s="212">
        <f>ROUND(I437*H437,2)</f>
        <v>0</v>
      </c>
      <c r="K437" s="208" t="s">
        <v>19</v>
      </c>
      <c r="L437" s="46"/>
      <c r="M437" s="213" t="s">
        <v>19</v>
      </c>
      <c r="N437" s="214" t="s">
        <v>48</v>
      </c>
      <c r="O437" s="86"/>
      <c r="P437" s="215">
        <f>O437*H437</f>
        <v>0</v>
      </c>
      <c r="Q437" s="215">
        <v>0</v>
      </c>
      <c r="R437" s="215">
        <f>Q437*H437</f>
        <v>0</v>
      </c>
      <c r="S437" s="215">
        <v>0</v>
      </c>
      <c r="T437" s="216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17" t="s">
        <v>226</v>
      </c>
      <c r="AT437" s="217" t="s">
        <v>141</v>
      </c>
      <c r="AU437" s="217" t="s">
        <v>87</v>
      </c>
      <c r="AY437" s="19" t="s">
        <v>136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9" t="s">
        <v>85</v>
      </c>
      <c r="BK437" s="218">
        <f>ROUND(I437*H437,2)</f>
        <v>0</v>
      </c>
      <c r="BL437" s="19" t="s">
        <v>226</v>
      </c>
      <c r="BM437" s="217" t="s">
        <v>523</v>
      </c>
    </row>
    <row r="438" s="13" customFormat="1">
      <c r="A438" s="13"/>
      <c r="B438" s="224"/>
      <c r="C438" s="225"/>
      <c r="D438" s="226" t="s">
        <v>151</v>
      </c>
      <c r="E438" s="227" t="s">
        <v>19</v>
      </c>
      <c r="F438" s="228" t="s">
        <v>212</v>
      </c>
      <c r="G438" s="225"/>
      <c r="H438" s="229">
        <v>8</v>
      </c>
      <c r="I438" s="230"/>
      <c r="J438" s="225"/>
      <c r="K438" s="225"/>
      <c r="L438" s="231"/>
      <c r="M438" s="232"/>
      <c r="N438" s="233"/>
      <c r="O438" s="233"/>
      <c r="P438" s="233"/>
      <c r="Q438" s="233"/>
      <c r="R438" s="233"/>
      <c r="S438" s="233"/>
      <c r="T438" s="23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5" t="s">
        <v>151</v>
      </c>
      <c r="AU438" s="235" t="s">
        <v>87</v>
      </c>
      <c r="AV438" s="13" t="s">
        <v>87</v>
      </c>
      <c r="AW438" s="13" t="s">
        <v>37</v>
      </c>
      <c r="AX438" s="13" t="s">
        <v>77</v>
      </c>
      <c r="AY438" s="235" t="s">
        <v>136</v>
      </c>
    </row>
    <row r="439" s="14" customFormat="1">
      <c r="A439" s="14"/>
      <c r="B439" s="236"/>
      <c r="C439" s="237"/>
      <c r="D439" s="226" t="s">
        <v>151</v>
      </c>
      <c r="E439" s="238" t="s">
        <v>19</v>
      </c>
      <c r="F439" s="239" t="s">
        <v>156</v>
      </c>
      <c r="G439" s="237"/>
      <c r="H439" s="240">
        <v>8</v>
      </c>
      <c r="I439" s="241"/>
      <c r="J439" s="237"/>
      <c r="K439" s="237"/>
      <c r="L439" s="242"/>
      <c r="M439" s="243"/>
      <c r="N439" s="244"/>
      <c r="O439" s="244"/>
      <c r="P439" s="244"/>
      <c r="Q439" s="244"/>
      <c r="R439" s="244"/>
      <c r="S439" s="244"/>
      <c r="T439" s="245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6" t="s">
        <v>151</v>
      </c>
      <c r="AU439" s="246" t="s">
        <v>87</v>
      </c>
      <c r="AV439" s="14" t="s">
        <v>146</v>
      </c>
      <c r="AW439" s="14" t="s">
        <v>37</v>
      </c>
      <c r="AX439" s="14" t="s">
        <v>85</v>
      </c>
      <c r="AY439" s="246" t="s">
        <v>136</v>
      </c>
    </row>
    <row r="440" s="2" customFormat="1" ht="24.15" customHeight="1">
      <c r="A440" s="40"/>
      <c r="B440" s="41"/>
      <c r="C440" s="206" t="s">
        <v>524</v>
      </c>
      <c r="D440" s="206" t="s">
        <v>141</v>
      </c>
      <c r="E440" s="207" t="s">
        <v>525</v>
      </c>
      <c r="F440" s="208" t="s">
        <v>526</v>
      </c>
      <c r="G440" s="209" t="s">
        <v>411</v>
      </c>
      <c r="H440" s="278"/>
      <c r="I440" s="211"/>
      <c r="J440" s="212">
        <f>ROUND(I440*H440,2)</f>
        <v>0</v>
      </c>
      <c r="K440" s="208" t="s">
        <v>145</v>
      </c>
      <c r="L440" s="46"/>
      <c r="M440" s="213" t="s">
        <v>19</v>
      </c>
      <c r="N440" s="214" t="s">
        <v>48</v>
      </c>
      <c r="O440" s="86"/>
      <c r="P440" s="215">
        <f>O440*H440</f>
        <v>0</v>
      </c>
      <c r="Q440" s="215">
        <v>0</v>
      </c>
      <c r="R440" s="215">
        <f>Q440*H440</f>
        <v>0</v>
      </c>
      <c r="S440" s="215">
        <v>0</v>
      </c>
      <c r="T440" s="216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17" t="s">
        <v>226</v>
      </c>
      <c r="AT440" s="217" t="s">
        <v>141</v>
      </c>
      <c r="AU440" s="217" t="s">
        <v>87</v>
      </c>
      <c r="AY440" s="19" t="s">
        <v>136</v>
      </c>
      <c r="BE440" s="218">
        <f>IF(N440="základní",J440,0)</f>
        <v>0</v>
      </c>
      <c r="BF440" s="218">
        <f>IF(N440="snížená",J440,0)</f>
        <v>0</v>
      </c>
      <c r="BG440" s="218">
        <f>IF(N440="zákl. přenesená",J440,0)</f>
        <v>0</v>
      </c>
      <c r="BH440" s="218">
        <f>IF(N440="sníž. přenesená",J440,0)</f>
        <v>0</v>
      </c>
      <c r="BI440" s="218">
        <f>IF(N440="nulová",J440,0)</f>
        <v>0</v>
      </c>
      <c r="BJ440" s="19" t="s">
        <v>85</v>
      </c>
      <c r="BK440" s="218">
        <f>ROUND(I440*H440,2)</f>
        <v>0</v>
      </c>
      <c r="BL440" s="19" t="s">
        <v>226</v>
      </c>
      <c r="BM440" s="217" t="s">
        <v>527</v>
      </c>
    </row>
    <row r="441" s="2" customFormat="1">
      <c r="A441" s="40"/>
      <c r="B441" s="41"/>
      <c r="C441" s="42"/>
      <c r="D441" s="219" t="s">
        <v>149</v>
      </c>
      <c r="E441" s="42"/>
      <c r="F441" s="220" t="s">
        <v>528</v>
      </c>
      <c r="G441" s="42"/>
      <c r="H441" s="42"/>
      <c r="I441" s="221"/>
      <c r="J441" s="42"/>
      <c r="K441" s="42"/>
      <c r="L441" s="46"/>
      <c r="M441" s="222"/>
      <c r="N441" s="223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149</v>
      </c>
      <c r="AU441" s="19" t="s">
        <v>87</v>
      </c>
    </row>
    <row r="442" s="2" customFormat="1" ht="24.15" customHeight="1">
      <c r="A442" s="40"/>
      <c r="B442" s="41"/>
      <c r="C442" s="206" t="s">
        <v>529</v>
      </c>
      <c r="D442" s="206" t="s">
        <v>141</v>
      </c>
      <c r="E442" s="207" t="s">
        <v>530</v>
      </c>
      <c r="F442" s="208" t="s">
        <v>531</v>
      </c>
      <c r="G442" s="209" t="s">
        <v>411</v>
      </c>
      <c r="H442" s="278"/>
      <c r="I442" s="211"/>
      <c r="J442" s="212">
        <f>ROUND(I442*H442,2)</f>
        <v>0</v>
      </c>
      <c r="K442" s="208" t="s">
        <v>19</v>
      </c>
      <c r="L442" s="46"/>
      <c r="M442" s="213" t="s">
        <v>19</v>
      </c>
      <c r="N442" s="214" t="s">
        <v>48</v>
      </c>
      <c r="O442" s="86"/>
      <c r="P442" s="215">
        <f>O442*H442</f>
        <v>0</v>
      </c>
      <c r="Q442" s="215">
        <v>0</v>
      </c>
      <c r="R442" s="215">
        <f>Q442*H442</f>
        <v>0</v>
      </c>
      <c r="S442" s="215">
        <v>0</v>
      </c>
      <c r="T442" s="216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17" t="s">
        <v>226</v>
      </c>
      <c r="AT442" s="217" t="s">
        <v>141</v>
      </c>
      <c r="AU442" s="217" t="s">
        <v>87</v>
      </c>
      <c r="AY442" s="19" t="s">
        <v>136</v>
      </c>
      <c r="BE442" s="218">
        <f>IF(N442="základní",J442,0)</f>
        <v>0</v>
      </c>
      <c r="BF442" s="218">
        <f>IF(N442="snížená",J442,0)</f>
        <v>0</v>
      </c>
      <c r="BG442" s="218">
        <f>IF(N442="zákl. přenesená",J442,0)</f>
        <v>0</v>
      </c>
      <c r="BH442" s="218">
        <f>IF(N442="sníž. přenesená",J442,0)</f>
        <v>0</v>
      </c>
      <c r="BI442" s="218">
        <f>IF(N442="nulová",J442,0)</f>
        <v>0</v>
      </c>
      <c r="BJ442" s="19" t="s">
        <v>85</v>
      </c>
      <c r="BK442" s="218">
        <f>ROUND(I442*H442,2)</f>
        <v>0</v>
      </c>
      <c r="BL442" s="19" t="s">
        <v>226</v>
      </c>
      <c r="BM442" s="217" t="s">
        <v>532</v>
      </c>
    </row>
    <row r="443" s="12" customFormat="1" ht="22.8" customHeight="1">
      <c r="A443" s="12"/>
      <c r="B443" s="190"/>
      <c r="C443" s="191"/>
      <c r="D443" s="192" t="s">
        <v>76</v>
      </c>
      <c r="E443" s="204" t="s">
        <v>533</v>
      </c>
      <c r="F443" s="204" t="s">
        <v>534</v>
      </c>
      <c r="G443" s="191"/>
      <c r="H443" s="191"/>
      <c r="I443" s="194"/>
      <c r="J443" s="205">
        <f>BK443</f>
        <v>0</v>
      </c>
      <c r="K443" s="191"/>
      <c r="L443" s="196"/>
      <c r="M443" s="197"/>
      <c r="N443" s="198"/>
      <c r="O443" s="198"/>
      <c r="P443" s="199">
        <f>SUM(P444:P512)</f>
        <v>0</v>
      </c>
      <c r="Q443" s="198"/>
      <c r="R443" s="199">
        <f>SUM(R444:R512)</f>
        <v>0</v>
      </c>
      <c r="S443" s="198"/>
      <c r="T443" s="200">
        <f>SUM(T444:T512)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201" t="s">
        <v>87</v>
      </c>
      <c r="AT443" s="202" t="s">
        <v>76</v>
      </c>
      <c r="AU443" s="202" t="s">
        <v>85</v>
      </c>
      <c r="AY443" s="201" t="s">
        <v>136</v>
      </c>
      <c r="BK443" s="203">
        <f>SUM(BK444:BK512)</f>
        <v>0</v>
      </c>
    </row>
    <row r="444" s="2" customFormat="1" ht="24.15" customHeight="1">
      <c r="A444" s="40"/>
      <c r="B444" s="41"/>
      <c r="C444" s="206" t="s">
        <v>535</v>
      </c>
      <c r="D444" s="206" t="s">
        <v>141</v>
      </c>
      <c r="E444" s="207" t="s">
        <v>536</v>
      </c>
      <c r="F444" s="208" t="s">
        <v>537</v>
      </c>
      <c r="G444" s="209" t="s">
        <v>377</v>
      </c>
      <c r="H444" s="210">
        <v>1</v>
      </c>
      <c r="I444" s="211"/>
      <c r="J444" s="212">
        <f>ROUND(I444*H444,2)</f>
        <v>0</v>
      </c>
      <c r="K444" s="208" t="s">
        <v>19</v>
      </c>
      <c r="L444" s="46"/>
      <c r="M444" s="213" t="s">
        <v>19</v>
      </c>
      <c r="N444" s="214" t="s">
        <v>48</v>
      </c>
      <c r="O444" s="86"/>
      <c r="P444" s="215">
        <f>O444*H444</f>
        <v>0</v>
      </c>
      <c r="Q444" s="215">
        <v>0</v>
      </c>
      <c r="R444" s="215">
        <f>Q444*H444</f>
        <v>0</v>
      </c>
      <c r="S444" s="215">
        <v>0</v>
      </c>
      <c r="T444" s="216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17" t="s">
        <v>226</v>
      </c>
      <c r="AT444" s="217" t="s">
        <v>141</v>
      </c>
      <c r="AU444" s="217" t="s">
        <v>87</v>
      </c>
      <c r="AY444" s="19" t="s">
        <v>136</v>
      </c>
      <c r="BE444" s="218">
        <f>IF(N444="základní",J444,0)</f>
        <v>0</v>
      </c>
      <c r="BF444" s="218">
        <f>IF(N444="snížená",J444,0)</f>
        <v>0</v>
      </c>
      <c r="BG444" s="218">
        <f>IF(N444="zákl. přenesená",J444,0)</f>
        <v>0</v>
      </c>
      <c r="BH444" s="218">
        <f>IF(N444="sníž. přenesená",J444,0)</f>
        <v>0</v>
      </c>
      <c r="BI444" s="218">
        <f>IF(N444="nulová",J444,0)</f>
        <v>0</v>
      </c>
      <c r="BJ444" s="19" t="s">
        <v>85</v>
      </c>
      <c r="BK444" s="218">
        <f>ROUND(I444*H444,2)</f>
        <v>0</v>
      </c>
      <c r="BL444" s="19" t="s">
        <v>226</v>
      </c>
      <c r="BM444" s="217" t="s">
        <v>538</v>
      </c>
    </row>
    <row r="445" s="13" customFormat="1">
      <c r="A445" s="13"/>
      <c r="B445" s="224"/>
      <c r="C445" s="225"/>
      <c r="D445" s="226" t="s">
        <v>151</v>
      </c>
      <c r="E445" s="227" t="s">
        <v>19</v>
      </c>
      <c r="F445" s="228" t="s">
        <v>85</v>
      </c>
      <c r="G445" s="225"/>
      <c r="H445" s="229">
        <v>1</v>
      </c>
      <c r="I445" s="230"/>
      <c r="J445" s="225"/>
      <c r="K445" s="225"/>
      <c r="L445" s="231"/>
      <c r="M445" s="232"/>
      <c r="N445" s="233"/>
      <c r="O445" s="233"/>
      <c r="P445" s="233"/>
      <c r="Q445" s="233"/>
      <c r="R445" s="233"/>
      <c r="S445" s="233"/>
      <c r="T445" s="23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5" t="s">
        <v>151</v>
      </c>
      <c r="AU445" s="235" t="s">
        <v>87</v>
      </c>
      <c r="AV445" s="13" t="s">
        <v>87</v>
      </c>
      <c r="AW445" s="13" t="s">
        <v>37</v>
      </c>
      <c r="AX445" s="13" t="s">
        <v>77</v>
      </c>
      <c r="AY445" s="235" t="s">
        <v>136</v>
      </c>
    </row>
    <row r="446" s="14" customFormat="1">
      <c r="A446" s="14"/>
      <c r="B446" s="236"/>
      <c r="C446" s="237"/>
      <c r="D446" s="226" t="s">
        <v>151</v>
      </c>
      <c r="E446" s="238" t="s">
        <v>19</v>
      </c>
      <c r="F446" s="239" t="s">
        <v>156</v>
      </c>
      <c r="G446" s="237"/>
      <c r="H446" s="240">
        <v>1</v>
      </c>
      <c r="I446" s="241"/>
      <c r="J446" s="237"/>
      <c r="K446" s="237"/>
      <c r="L446" s="242"/>
      <c r="M446" s="243"/>
      <c r="N446" s="244"/>
      <c r="O446" s="244"/>
      <c r="P446" s="244"/>
      <c r="Q446" s="244"/>
      <c r="R446" s="244"/>
      <c r="S446" s="244"/>
      <c r="T446" s="245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6" t="s">
        <v>151</v>
      </c>
      <c r="AU446" s="246" t="s">
        <v>87</v>
      </c>
      <c r="AV446" s="14" t="s">
        <v>146</v>
      </c>
      <c r="AW446" s="14" t="s">
        <v>37</v>
      </c>
      <c r="AX446" s="14" t="s">
        <v>85</v>
      </c>
      <c r="AY446" s="246" t="s">
        <v>136</v>
      </c>
    </row>
    <row r="447" s="2" customFormat="1" ht="24.15" customHeight="1">
      <c r="A447" s="40"/>
      <c r="B447" s="41"/>
      <c r="C447" s="206" t="s">
        <v>539</v>
      </c>
      <c r="D447" s="206" t="s">
        <v>141</v>
      </c>
      <c r="E447" s="207" t="s">
        <v>540</v>
      </c>
      <c r="F447" s="208" t="s">
        <v>541</v>
      </c>
      <c r="G447" s="209" t="s">
        <v>377</v>
      </c>
      <c r="H447" s="210">
        <v>1</v>
      </c>
      <c r="I447" s="211"/>
      <c r="J447" s="212">
        <f>ROUND(I447*H447,2)</f>
        <v>0</v>
      </c>
      <c r="K447" s="208" t="s">
        <v>19</v>
      </c>
      <c r="L447" s="46"/>
      <c r="M447" s="213" t="s">
        <v>19</v>
      </c>
      <c r="N447" s="214" t="s">
        <v>48</v>
      </c>
      <c r="O447" s="86"/>
      <c r="P447" s="215">
        <f>O447*H447</f>
        <v>0</v>
      </c>
      <c r="Q447" s="215">
        <v>0</v>
      </c>
      <c r="R447" s="215">
        <f>Q447*H447</f>
        <v>0</v>
      </c>
      <c r="S447" s="215">
        <v>0</v>
      </c>
      <c r="T447" s="216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17" t="s">
        <v>226</v>
      </c>
      <c r="AT447" s="217" t="s">
        <v>141</v>
      </c>
      <c r="AU447" s="217" t="s">
        <v>87</v>
      </c>
      <c r="AY447" s="19" t="s">
        <v>136</v>
      </c>
      <c r="BE447" s="218">
        <f>IF(N447="základní",J447,0)</f>
        <v>0</v>
      </c>
      <c r="BF447" s="218">
        <f>IF(N447="snížená",J447,0)</f>
        <v>0</v>
      </c>
      <c r="BG447" s="218">
        <f>IF(N447="zákl. přenesená",J447,0)</f>
        <v>0</v>
      </c>
      <c r="BH447" s="218">
        <f>IF(N447="sníž. přenesená",J447,0)</f>
        <v>0</v>
      </c>
      <c r="BI447" s="218">
        <f>IF(N447="nulová",J447,0)</f>
        <v>0</v>
      </c>
      <c r="BJ447" s="19" t="s">
        <v>85</v>
      </c>
      <c r="BK447" s="218">
        <f>ROUND(I447*H447,2)</f>
        <v>0</v>
      </c>
      <c r="BL447" s="19" t="s">
        <v>226</v>
      </c>
      <c r="BM447" s="217" t="s">
        <v>542</v>
      </c>
    </row>
    <row r="448" s="13" customFormat="1">
      <c r="A448" s="13"/>
      <c r="B448" s="224"/>
      <c r="C448" s="225"/>
      <c r="D448" s="226" t="s">
        <v>151</v>
      </c>
      <c r="E448" s="227" t="s">
        <v>19</v>
      </c>
      <c r="F448" s="228" t="s">
        <v>85</v>
      </c>
      <c r="G448" s="225"/>
      <c r="H448" s="229">
        <v>1</v>
      </c>
      <c r="I448" s="230"/>
      <c r="J448" s="225"/>
      <c r="K448" s="225"/>
      <c r="L448" s="231"/>
      <c r="M448" s="232"/>
      <c r="N448" s="233"/>
      <c r="O448" s="233"/>
      <c r="P448" s="233"/>
      <c r="Q448" s="233"/>
      <c r="R448" s="233"/>
      <c r="S448" s="233"/>
      <c r="T448" s="23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5" t="s">
        <v>151</v>
      </c>
      <c r="AU448" s="235" t="s">
        <v>87</v>
      </c>
      <c r="AV448" s="13" t="s">
        <v>87</v>
      </c>
      <c r="AW448" s="13" t="s">
        <v>37</v>
      </c>
      <c r="AX448" s="13" t="s">
        <v>77</v>
      </c>
      <c r="AY448" s="235" t="s">
        <v>136</v>
      </c>
    </row>
    <row r="449" s="14" customFormat="1">
      <c r="A449" s="14"/>
      <c r="B449" s="236"/>
      <c r="C449" s="237"/>
      <c r="D449" s="226" t="s">
        <v>151</v>
      </c>
      <c r="E449" s="238" t="s">
        <v>19</v>
      </c>
      <c r="F449" s="239" t="s">
        <v>156</v>
      </c>
      <c r="G449" s="237"/>
      <c r="H449" s="240">
        <v>1</v>
      </c>
      <c r="I449" s="241"/>
      <c r="J449" s="237"/>
      <c r="K449" s="237"/>
      <c r="L449" s="242"/>
      <c r="M449" s="243"/>
      <c r="N449" s="244"/>
      <c r="O449" s="244"/>
      <c r="P449" s="244"/>
      <c r="Q449" s="244"/>
      <c r="R449" s="244"/>
      <c r="S449" s="244"/>
      <c r="T449" s="245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6" t="s">
        <v>151</v>
      </c>
      <c r="AU449" s="246" t="s">
        <v>87</v>
      </c>
      <c r="AV449" s="14" t="s">
        <v>146</v>
      </c>
      <c r="AW449" s="14" t="s">
        <v>37</v>
      </c>
      <c r="AX449" s="14" t="s">
        <v>85</v>
      </c>
      <c r="AY449" s="246" t="s">
        <v>136</v>
      </c>
    </row>
    <row r="450" s="2" customFormat="1" ht="24.15" customHeight="1">
      <c r="A450" s="40"/>
      <c r="B450" s="41"/>
      <c r="C450" s="206" t="s">
        <v>543</v>
      </c>
      <c r="D450" s="206" t="s">
        <v>141</v>
      </c>
      <c r="E450" s="207" t="s">
        <v>544</v>
      </c>
      <c r="F450" s="208" t="s">
        <v>545</v>
      </c>
      <c r="G450" s="209" t="s">
        <v>377</v>
      </c>
      <c r="H450" s="210">
        <v>1</v>
      </c>
      <c r="I450" s="211"/>
      <c r="J450" s="212">
        <f>ROUND(I450*H450,2)</f>
        <v>0</v>
      </c>
      <c r="K450" s="208" t="s">
        <v>19</v>
      </c>
      <c r="L450" s="46"/>
      <c r="M450" s="213" t="s">
        <v>19</v>
      </c>
      <c r="N450" s="214" t="s">
        <v>48</v>
      </c>
      <c r="O450" s="86"/>
      <c r="P450" s="215">
        <f>O450*H450</f>
        <v>0</v>
      </c>
      <c r="Q450" s="215">
        <v>0</v>
      </c>
      <c r="R450" s="215">
        <f>Q450*H450</f>
        <v>0</v>
      </c>
      <c r="S450" s="215">
        <v>0</v>
      </c>
      <c r="T450" s="216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17" t="s">
        <v>226</v>
      </c>
      <c r="AT450" s="217" t="s">
        <v>141</v>
      </c>
      <c r="AU450" s="217" t="s">
        <v>87</v>
      </c>
      <c r="AY450" s="19" t="s">
        <v>136</v>
      </c>
      <c r="BE450" s="218">
        <f>IF(N450="základní",J450,0)</f>
        <v>0</v>
      </c>
      <c r="BF450" s="218">
        <f>IF(N450="snížená",J450,0)</f>
        <v>0</v>
      </c>
      <c r="BG450" s="218">
        <f>IF(N450="zákl. přenesená",J450,0)</f>
        <v>0</v>
      </c>
      <c r="BH450" s="218">
        <f>IF(N450="sníž. přenesená",J450,0)</f>
        <v>0</v>
      </c>
      <c r="BI450" s="218">
        <f>IF(N450="nulová",J450,0)</f>
        <v>0</v>
      </c>
      <c r="BJ450" s="19" t="s">
        <v>85</v>
      </c>
      <c r="BK450" s="218">
        <f>ROUND(I450*H450,2)</f>
        <v>0</v>
      </c>
      <c r="BL450" s="19" t="s">
        <v>226</v>
      </c>
      <c r="BM450" s="217" t="s">
        <v>546</v>
      </c>
    </row>
    <row r="451" s="13" customFormat="1">
      <c r="A451" s="13"/>
      <c r="B451" s="224"/>
      <c r="C451" s="225"/>
      <c r="D451" s="226" t="s">
        <v>151</v>
      </c>
      <c r="E451" s="227" t="s">
        <v>19</v>
      </c>
      <c r="F451" s="228" t="s">
        <v>85</v>
      </c>
      <c r="G451" s="225"/>
      <c r="H451" s="229">
        <v>1</v>
      </c>
      <c r="I451" s="230"/>
      <c r="J451" s="225"/>
      <c r="K451" s="225"/>
      <c r="L451" s="231"/>
      <c r="M451" s="232"/>
      <c r="N451" s="233"/>
      <c r="O451" s="233"/>
      <c r="P451" s="233"/>
      <c r="Q451" s="233"/>
      <c r="R451" s="233"/>
      <c r="S451" s="233"/>
      <c r="T451" s="23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5" t="s">
        <v>151</v>
      </c>
      <c r="AU451" s="235" t="s">
        <v>87</v>
      </c>
      <c r="AV451" s="13" t="s">
        <v>87</v>
      </c>
      <c r="AW451" s="13" t="s">
        <v>37</v>
      </c>
      <c r="AX451" s="13" t="s">
        <v>77</v>
      </c>
      <c r="AY451" s="235" t="s">
        <v>136</v>
      </c>
    </row>
    <row r="452" s="14" customFormat="1">
      <c r="A452" s="14"/>
      <c r="B452" s="236"/>
      <c r="C452" s="237"/>
      <c r="D452" s="226" t="s">
        <v>151</v>
      </c>
      <c r="E452" s="238" t="s">
        <v>19</v>
      </c>
      <c r="F452" s="239" t="s">
        <v>156</v>
      </c>
      <c r="G452" s="237"/>
      <c r="H452" s="240">
        <v>1</v>
      </c>
      <c r="I452" s="241"/>
      <c r="J452" s="237"/>
      <c r="K452" s="237"/>
      <c r="L452" s="242"/>
      <c r="M452" s="243"/>
      <c r="N452" s="244"/>
      <c r="O452" s="244"/>
      <c r="P452" s="244"/>
      <c r="Q452" s="244"/>
      <c r="R452" s="244"/>
      <c r="S452" s="244"/>
      <c r="T452" s="245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6" t="s">
        <v>151</v>
      </c>
      <c r="AU452" s="246" t="s">
        <v>87</v>
      </c>
      <c r="AV452" s="14" t="s">
        <v>146</v>
      </c>
      <c r="AW452" s="14" t="s">
        <v>37</v>
      </c>
      <c r="AX452" s="14" t="s">
        <v>85</v>
      </c>
      <c r="AY452" s="246" t="s">
        <v>136</v>
      </c>
    </row>
    <row r="453" s="2" customFormat="1" ht="24.15" customHeight="1">
      <c r="A453" s="40"/>
      <c r="B453" s="41"/>
      <c r="C453" s="206" t="s">
        <v>547</v>
      </c>
      <c r="D453" s="206" t="s">
        <v>141</v>
      </c>
      <c r="E453" s="207" t="s">
        <v>548</v>
      </c>
      <c r="F453" s="208" t="s">
        <v>549</v>
      </c>
      <c r="G453" s="209" t="s">
        <v>377</v>
      </c>
      <c r="H453" s="210">
        <v>1</v>
      </c>
      <c r="I453" s="211"/>
      <c r="J453" s="212">
        <f>ROUND(I453*H453,2)</f>
        <v>0</v>
      </c>
      <c r="K453" s="208" t="s">
        <v>19</v>
      </c>
      <c r="L453" s="46"/>
      <c r="M453" s="213" t="s">
        <v>19</v>
      </c>
      <c r="N453" s="214" t="s">
        <v>48</v>
      </c>
      <c r="O453" s="86"/>
      <c r="P453" s="215">
        <f>O453*H453</f>
        <v>0</v>
      </c>
      <c r="Q453" s="215">
        <v>0</v>
      </c>
      <c r="R453" s="215">
        <f>Q453*H453</f>
        <v>0</v>
      </c>
      <c r="S453" s="215">
        <v>0</v>
      </c>
      <c r="T453" s="216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17" t="s">
        <v>226</v>
      </c>
      <c r="AT453" s="217" t="s">
        <v>141</v>
      </c>
      <c r="AU453" s="217" t="s">
        <v>87</v>
      </c>
      <c r="AY453" s="19" t="s">
        <v>136</v>
      </c>
      <c r="BE453" s="218">
        <f>IF(N453="základní",J453,0)</f>
        <v>0</v>
      </c>
      <c r="BF453" s="218">
        <f>IF(N453="snížená",J453,0)</f>
        <v>0</v>
      </c>
      <c r="BG453" s="218">
        <f>IF(N453="zákl. přenesená",J453,0)</f>
        <v>0</v>
      </c>
      <c r="BH453" s="218">
        <f>IF(N453="sníž. přenesená",J453,0)</f>
        <v>0</v>
      </c>
      <c r="BI453" s="218">
        <f>IF(N453="nulová",J453,0)</f>
        <v>0</v>
      </c>
      <c r="BJ453" s="19" t="s">
        <v>85</v>
      </c>
      <c r="BK453" s="218">
        <f>ROUND(I453*H453,2)</f>
        <v>0</v>
      </c>
      <c r="BL453" s="19" t="s">
        <v>226</v>
      </c>
      <c r="BM453" s="217" t="s">
        <v>550</v>
      </c>
    </row>
    <row r="454" s="13" customFormat="1">
      <c r="A454" s="13"/>
      <c r="B454" s="224"/>
      <c r="C454" s="225"/>
      <c r="D454" s="226" t="s">
        <v>151</v>
      </c>
      <c r="E454" s="227" t="s">
        <v>19</v>
      </c>
      <c r="F454" s="228" t="s">
        <v>85</v>
      </c>
      <c r="G454" s="225"/>
      <c r="H454" s="229">
        <v>1</v>
      </c>
      <c r="I454" s="230"/>
      <c r="J454" s="225"/>
      <c r="K454" s="225"/>
      <c r="L454" s="231"/>
      <c r="M454" s="232"/>
      <c r="N454" s="233"/>
      <c r="O454" s="233"/>
      <c r="P454" s="233"/>
      <c r="Q454" s="233"/>
      <c r="R454" s="233"/>
      <c r="S454" s="233"/>
      <c r="T454" s="23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5" t="s">
        <v>151</v>
      </c>
      <c r="AU454" s="235" t="s">
        <v>87</v>
      </c>
      <c r="AV454" s="13" t="s">
        <v>87</v>
      </c>
      <c r="AW454" s="13" t="s">
        <v>37</v>
      </c>
      <c r="AX454" s="13" t="s">
        <v>77</v>
      </c>
      <c r="AY454" s="235" t="s">
        <v>136</v>
      </c>
    </row>
    <row r="455" s="14" customFormat="1">
      <c r="A455" s="14"/>
      <c r="B455" s="236"/>
      <c r="C455" s="237"/>
      <c r="D455" s="226" t="s">
        <v>151</v>
      </c>
      <c r="E455" s="238" t="s">
        <v>19</v>
      </c>
      <c r="F455" s="239" t="s">
        <v>156</v>
      </c>
      <c r="G455" s="237"/>
      <c r="H455" s="240">
        <v>1</v>
      </c>
      <c r="I455" s="241"/>
      <c r="J455" s="237"/>
      <c r="K455" s="237"/>
      <c r="L455" s="242"/>
      <c r="M455" s="243"/>
      <c r="N455" s="244"/>
      <c r="O455" s="244"/>
      <c r="P455" s="244"/>
      <c r="Q455" s="244"/>
      <c r="R455" s="244"/>
      <c r="S455" s="244"/>
      <c r="T455" s="245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6" t="s">
        <v>151</v>
      </c>
      <c r="AU455" s="246" t="s">
        <v>87</v>
      </c>
      <c r="AV455" s="14" t="s">
        <v>146</v>
      </c>
      <c r="AW455" s="14" t="s">
        <v>37</v>
      </c>
      <c r="AX455" s="14" t="s">
        <v>85</v>
      </c>
      <c r="AY455" s="246" t="s">
        <v>136</v>
      </c>
    </row>
    <row r="456" s="2" customFormat="1" ht="24.15" customHeight="1">
      <c r="A456" s="40"/>
      <c r="B456" s="41"/>
      <c r="C456" s="206" t="s">
        <v>551</v>
      </c>
      <c r="D456" s="206" t="s">
        <v>141</v>
      </c>
      <c r="E456" s="207" t="s">
        <v>552</v>
      </c>
      <c r="F456" s="208" t="s">
        <v>553</v>
      </c>
      <c r="G456" s="209" t="s">
        <v>377</v>
      </c>
      <c r="H456" s="210">
        <v>1</v>
      </c>
      <c r="I456" s="211"/>
      <c r="J456" s="212">
        <f>ROUND(I456*H456,2)</f>
        <v>0</v>
      </c>
      <c r="K456" s="208" t="s">
        <v>19</v>
      </c>
      <c r="L456" s="46"/>
      <c r="M456" s="213" t="s">
        <v>19</v>
      </c>
      <c r="N456" s="214" t="s">
        <v>48</v>
      </c>
      <c r="O456" s="86"/>
      <c r="P456" s="215">
        <f>O456*H456</f>
        <v>0</v>
      </c>
      <c r="Q456" s="215">
        <v>0</v>
      </c>
      <c r="R456" s="215">
        <f>Q456*H456</f>
        <v>0</v>
      </c>
      <c r="S456" s="215">
        <v>0</v>
      </c>
      <c r="T456" s="216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17" t="s">
        <v>226</v>
      </c>
      <c r="AT456" s="217" t="s">
        <v>141</v>
      </c>
      <c r="AU456" s="217" t="s">
        <v>87</v>
      </c>
      <c r="AY456" s="19" t="s">
        <v>136</v>
      </c>
      <c r="BE456" s="218">
        <f>IF(N456="základní",J456,0)</f>
        <v>0</v>
      </c>
      <c r="BF456" s="218">
        <f>IF(N456="snížená",J456,0)</f>
        <v>0</v>
      </c>
      <c r="BG456" s="218">
        <f>IF(N456="zákl. přenesená",J456,0)</f>
        <v>0</v>
      </c>
      <c r="BH456" s="218">
        <f>IF(N456="sníž. přenesená",J456,0)</f>
        <v>0</v>
      </c>
      <c r="BI456" s="218">
        <f>IF(N456="nulová",J456,0)</f>
        <v>0</v>
      </c>
      <c r="BJ456" s="19" t="s">
        <v>85</v>
      </c>
      <c r="BK456" s="218">
        <f>ROUND(I456*H456,2)</f>
        <v>0</v>
      </c>
      <c r="BL456" s="19" t="s">
        <v>226</v>
      </c>
      <c r="BM456" s="217" t="s">
        <v>554</v>
      </c>
    </row>
    <row r="457" s="13" customFormat="1">
      <c r="A457" s="13"/>
      <c r="B457" s="224"/>
      <c r="C457" s="225"/>
      <c r="D457" s="226" t="s">
        <v>151</v>
      </c>
      <c r="E457" s="227" t="s">
        <v>19</v>
      </c>
      <c r="F457" s="228" t="s">
        <v>85</v>
      </c>
      <c r="G457" s="225"/>
      <c r="H457" s="229">
        <v>1</v>
      </c>
      <c r="I457" s="230"/>
      <c r="J457" s="225"/>
      <c r="K457" s="225"/>
      <c r="L457" s="231"/>
      <c r="M457" s="232"/>
      <c r="N457" s="233"/>
      <c r="O457" s="233"/>
      <c r="P457" s="233"/>
      <c r="Q457" s="233"/>
      <c r="R457" s="233"/>
      <c r="S457" s="233"/>
      <c r="T457" s="23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5" t="s">
        <v>151</v>
      </c>
      <c r="AU457" s="235" t="s">
        <v>87</v>
      </c>
      <c r="AV457" s="13" t="s">
        <v>87</v>
      </c>
      <c r="AW457" s="13" t="s">
        <v>37</v>
      </c>
      <c r="AX457" s="13" t="s">
        <v>77</v>
      </c>
      <c r="AY457" s="235" t="s">
        <v>136</v>
      </c>
    </row>
    <row r="458" s="14" customFormat="1">
      <c r="A458" s="14"/>
      <c r="B458" s="236"/>
      <c r="C458" s="237"/>
      <c r="D458" s="226" t="s">
        <v>151</v>
      </c>
      <c r="E458" s="238" t="s">
        <v>19</v>
      </c>
      <c r="F458" s="239" t="s">
        <v>156</v>
      </c>
      <c r="G458" s="237"/>
      <c r="H458" s="240">
        <v>1</v>
      </c>
      <c r="I458" s="241"/>
      <c r="J458" s="237"/>
      <c r="K458" s="237"/>
      <c r="L458" s="242"/>
      <c r="M458" s="243"/>
      <c r="N458" s="244"/>
      <c r="O458" s="244"/>
      <c r="P458" s="244"/>
      <c r="Q458" s="244"/>
      <c r="R458" s="244"/>
      <c r="S458" s="244"/>
      <c r="T458" s="245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6" t="s">
        <v>151</v>
      </c>
      <c r="AU458" s="246" t="s">
        <v>87</v>
      </c>
      <c r="AV458" s="14" t="s">
        <v>146</v>
      </c>
      <c r="AW458" s="14" t="s">
        <v>37</v>
      </c>
      <c r="AX458" s="14" t="s">
        <v>85</v>
      </c>
      <c r="AY458" s="246" t="s">
        <v>136</v>
      </c>
    </row>
    <row r="459" s="2" customFormat="1" ht="24.15" customHeight="1">
      <c r="A459" s="40"/>
      <c r="B459" s="41"/>
      <c r="C459" s="206" t="s">
        <v>555</v>
      </c>
      <c r="D459" s="206" t="s">
        <v>141</v>
      </c>
      <c r="E459" s="207" t="s">
        <v>556</v>
      </c>
      <c r="F459" s="208" t="s">
        <v>557</v>
      </c>
      <c r="G459" s="209" t="s">
        <v>377</v>
      </c>
      <c r="H459" s="210">
        <v>1</v>
      </c>
      <c r="I459" s="211"/>
      <c r="J459" s="212">
        <f>ROUND(I459*H459,2)</f>
        <v>0</v>
      </c>
      <c r="K459" s="208" t="s">
        <v>19</v>
      </c>
      <c r="L459" s="46"/>
      <c r="M459" s="213" t="s">
        <v>19</v>
      </c>
      <c r="N459" s="214" t="s">
        <v>48</v>
      </c>
      <c r="O459" s="86"/>
      <c r="P459" s="215">
        <f>O459*H459</f>
        <v>0</v>
      </c>
      <c r="Q459" s="215">
        <v>0</v>
      </c>
      <c r="R459" s="215">
        <f>Q459*H459</f>
        <v>0</v>
      </c>
      <c r="S459" s="215">
        <v>0</v>
      </c>
      <c r="T459" s="216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17" t="s">
        <v>226</v>
      </c>
      <c r="AT459" s="217" t="s">
        <v>141</v>
      </c>
      <c r="AU459" s="217" t="s">
        <v>87</v>
      </c>
      <c r="AY459" s="19" t="s">
        <v>136</v>
      </c>
      <c r="BE459" s="218">
        <f>IF(N459="základní",J459,0)</f>
        <v>0</v>
      </c>
      <c r="BF459" s="218">
        <f>IF(N459="snížená",J459,0)</f>
        <v>0</v>
      </c>
      <c r="BG459" s="218">
        <f>IF(N459="zákl. přenesená",J459,0)</f>
        <v>0</v>
      </c>
      <c r="BH459" s="218">
        <f>IF(N459="sníž. přenesená",J459,0)</f>
        <v>0</v>
      </c>
      <c r="BI459" s="218">
        <f>IF(N459="nulová",J459,0)</f>
        <v>0</v>
      </c>
      <c r="BJ459" s="19" t="s">
        <v>85</v>
      </c>
      <c r="BK459" s="218">
        <f>ROUND(I459*H459,2)</f>
        <v>0</v>
      </c>
      <c r="BL459" s="19" t="s">
        <v>226</v>
      </c>
      <c r="BM459" s="217" t="s">
        <v>558</v>
      </c>
    </row>
    <row r="460" s="13" customFormat="1">
      <c r="A460" s="13"/>
      <c r="B460" s="224"/>
      <c r="C460" s="225"/>
      <c r="D460" s="226" t="s">
        <v>151</v>
      </c>
      <c r="E460" s="227" t="s">
        <v>19</v>
      </c>
      <c r="F460" s="228" t="s">
        <v>85</v>
      </c>
      <c r="G460" s="225"/>
      <c r="H460" s="229">
        <v>1</v>
      </c>
      <c r="I460" s="230"/>
      <c r="J460" s="225"/>
      <c r="K460" s="225"/>
      <c r="L460" s="231"/>
      <c r="M460" s="232"/>
      <c r="N460" s="233"/>
      <c r="O460" s="233"/>
      <c r="P460" s="233"/>
      <c r="Q460" s="233"/>
      <c r="R460" s="233"/>
      <c r="S460" s="233"/>
      <c r="T460" s="23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5" t="s">
        <v>151</v>
      </c>
      <c r="AU460" s="235" t="s">
        <v>87</v>
      </c>
      <c r="AV460" s="13" t="s">
        <v>87</v>
      </c>
      <c r="AW460" s="13" t="s">
        <v>37</v>
      </c>
      <c r="AX460" s="13" t="s">
        <v>77</v>
      </c>
      <c r="AY460" s="235" t="s">
        <v>136</v>
      </c>
    </row>
    <row r="461" s="14" customFormat="1">
      <c r="A461" s="14"/>
      <c r="B461" s="236"/>
      <c r="C461" s="237"/>
      <c r="D461" s="226" t="s">
        <v>151</v>
      </c>
      <c r="E461" s="238" t="s">
        <v>19</v>
      </c>
      <c r="F461" s="239" t="s">
        <v>156</v>
      </c>
      <c r="G461" s="237"/>
      <c r="H461" s="240">
        <v>1</v>
      </c>
      <c r="I461" s="241"/>
      <c r="J461" s="237"/>
      <c r="K461" s="237"/>
      <c r="L461" s="242"/>
      <c r="M461" s="243"/>
      <c r="N461" s="244"/>
      <c r="O461" s="244"/>
      <c r="P461" s="244"/>
      <c r="Q461" s="244"/>
      <c r="R461" s="244"/>
      <c r="S461" s="244"/>
      <c r="T461" s="245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6" t="s">
        <v>151</v>
      </c>
      <c r="AU461" s="246" t="s">
        <v>87</v>
      </c>
      <c r="AV461" s="14" t="s">
        <v>146</v>
      </c>
      <c r="AW461" s="14" t="s">
        <v>37</v>
      </c>
      <c r="AX461" s="14" t="s">
        <v>85</v>
      </c>
      <c r="AY461" s="246" t="s">
        <v>136</v>
      </c>
    </row>
    <row r="462" s="2" customFormat="1" ht="24.15" customHeight="1">
      <c r="A462" s="40"/>
      <c r="B462" s="41"/>
      <c r="C462" s="206" t="s">
        <v>559</v>
      </c>
      <c r="D462" s="206" t="s">
        <v>141</v>
      </c>
      <c r="E462" s="207" t="s">
        <v>560</v>
      </c>
      <c r="F462" s="208" t="s">
        <v>561</v>
      </c>
      <c r="G462" s="209" t="s">
        <v>377</v>
      </c>
      <c r="H462" s="210">
        <v>1</v>
      </c>
      <c r="I462" s="211"/>
      <c r="J462" s="212">
        <f>ROUND(I462*H462,2)</f>
        <v>0</v>
      </c>
      <c r="K462" s="208" t="s">
        <v>19</v>
      </c>
      <c r="L462" s="46"/>
      <c r="M462" s="213" t="s">
        <v>19</v>
      </c>
      <c r="N462" s="214" t="s">
        <v>48</v>
      </c>
      <c r="O462" s="86"/>
      <c r="P462" s="215">
        <f>O462*H462</f>
        <v>0</v>
      </c>
      <c r="Q462" s="215">
        <v>0</v>
      </c>
      <c r="R462" s="215">
        <f>Q462*H462</f>
        <v>0</v>
      </c>
      <c r="S462" s="215">
        <v>0</v>
      </c>
      <c r="T462" s="216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17" t="s">
        <v>226</v>
      </c>
      <c r="AT462" s="217" t="s">
        <v>141</v>
      </c>
      <c r="AU462" s="217" t="s">
        <v>87</v>
      </c>
      <c r="AY462" s="19" t="s">
        <v>136</v>
      </c>
      <c r="BE462" s="218">
        <f>IF(N462="základní",J462,0)</f>
        <v>0</v>
      </c>
      <c r="BF462" s="218">
        <f>IF(N462="snížená",J462,0)</f>
        <v>0</v>
      </c>
      <c r="BG462" s="218">
        <f>IF(N462="zákl. přenesená",J462,0)</f>
        <v>0</v>
      </c>
      <c r="BH462" s="218">
        <f>IF(N462="sníž. přenesená",J462,0)</f>
        <v>0</v>
      </c>
      <c r="BI462" s="218">
        <f>IF(N462="nulová",J462,0)</f>
        <v>0</v>
      </c>
      <c r="BJ462" s="19" t="s">
        <v>85</v>
      </c>
      <c r="BK462" s="218">
        <f>ROUND(I462*H462,2)</f>
        <v>0</v>
      </c>
      <c r="BL462" s="19" t="s">
        <v>226</v>
      </c>
      <c r="BM462" s="217" t="s">
        <v>562</v>
      </c>
    </row>
    <row r="463" s="13" customFormat="1">
      <c r="A463" s="13"/>
      <c r="B463" s="224"/>
      <c r="C463" s="225"/>
      <c r="D463" s="226" t="s">
        <v>151</v>
      </c>
      <c r="E463" s="227" t="s">
        <v>19</v>
      </c>
      <c r="F463" s="228" t="s">
        <v>85</v>
      </c>
      <c r="G463" s="225"/>
      <c r="H463" s="229">
        <v>1</v>
      </c>
      <c r="I463" s="230"/>
      <c r="J463" s="225"/>
      <c r="K463" s="225"/>
      <c r="L463" s="231"/>
      <c r="M463" s="232"/>
      <c r="N463" s="233"/>
      <c r="O463" s="233"/>
      <c r="P463" s="233"/>
      <c r="Q463" s="233"/>
      <c r="R463" s="233"/>
      <c r="S463" s="233"/>
      <c r="T463" s="23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5" t="s">
        <v>151</v>
      </c>
      <c r="AU463" s="235" t="s">
        <v>87</v>
      </c>
      <c r="AV463" s="13" t="s">
        <v>87</v>
      </c>
      <c r="AW463" s="13" t="s">
        <v>37</v>
      </c>
      <c r="AX463" s="13" t="s">
        <v>77</v>
      </c>
      <c r="AY463" s="235" t="s">
        <v>136</v>
      </c>
    </row>
    <row r="464" s="14" customFormat="1">
      <c r="A464" s="14"/>
      <c r="B464" s="236"/>
      <c r="C464" s="237"/>
      <c r="D464" s="226" t="s">
        <v>151</v>
      </c>
      <c r="E464" s="238" t="s">
        <v>19</v>
      </c>
      <c r="F464" s="239" t="s">
        <v>156</v>
      </c>
      <c r="G464" s="237"/>
      <c r="H464" s="240">
        <v>1</v>
      </c>
      <c r="I464" s="241"/>
      <c r="J464" s="237"/>
      <c r="K464" s="237"/>
      <c r="L464" s="242"/>
      <c r="M464" s="243"/>
      <c r="N464" s="244"/>
      <c r="O464" s="244"/>
      <c r="P464" s="244"/>
      <c r="Q464" s="244"/>
      <c r="R464" s="244"/>
      <c r="S464" s="244"/>
      <c r="T464" s="245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6" t="s">
        <v>151</v>
      </c>
      <c r="AU464" s="246" t="s">
        <v>87</v>
      </c>
      <c r="AV464" s="14" t="s">
        <v>146</v>
      </c>
      <c r="AW464" s="14" t="s">
        <v>37</v>
      </c>
      <c r="AX464" s="14" t="s">
        <v>85</v>
      </c>
      <c r="AY464" s="246" t="s">
        <v>136</v>
      </c>
    </row>
    <row r="465" s="2" customFormat="1" ht="24.15" customHeight="1">
      <c r="A465" s="40"/>
      <c r="B465" s="41"/>
      <c r="C465" s="206" t="s">
        <v>563</v>
      </c>
      <c r="D465" s="206" t="s">
        <v>141</v>
      </c>
      <c r="E465" s="207" t="s">
        <v>564</v>
      </c>
      <c r="F465" s="208" t="s">
        <v>565</v>
      </c>
      <c r="G465" s="209" t="s">
        <v>377</v>
      </c>
      <c r="H465" s="210">
        <v>1</v>
      </c>
      <c r="I465" s="211"/>
      <c r="J465" s="212">
        <f>ROUND(I465*H465,2)</f>
        <v>0</v>
      </c>
      <c r="K465" s="208" t="s">
        <v>19</v>
      </c>
      <c r="L465" s="46"/>
      <c r="M465" s="213" t="s">
        <v>19</v>
      </c>
      <c r="N465" s="214" t="s">
        <v>48</v>
      </c>
      <c r="O465" s="86"/>
      <c r="P465" s="215">
        <f>O465*H465</f>
        <v>0</v>
      </c>
      <c r="Q465" s="215">
        <v>0</v>
      </c>
      <c r="R465" s="215">
        <f>Q465*H465</f>
        <v>0</v>
      </c>
      <c r="S465" s="215">
        <v>0</v>
      </c>
      <c r="T465" s="216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17" t="s">
        <v>226</v>
      </c>
      <c r="AT465" s="217" t="s">
        <v>141</v>
      </c>
      <c r="AU465" s="217" t="s">
        <v>87</v>
      </c>
      <c r="AY465" s="19" t="s">
        <v>136</v>
      </c>
      <c r="BE465" s="218">
        <f>IF(N465="základní",J465,0)</f>
        <v>0</v>
      </c>
      <c r="BF465" s="218">
        <f>IF(N465="snížená",J465,0)</f>
        <v>0</v>
      </c>
      <c r="BG465" s="218">
        <f>IF(N465="zákl. přenesená",J465,0)</f>
        <v>0</v>
      </c>
      <c r="BH465" s="218">
        <f>IF(N465="sníž. přenesená",J465,0)</f>
        <v>0</v>
      </c>
      <c r="BI465" s="218">
        <f>IF(N465="nulová",J465,0)</f>
        <v>0</v>
      </c>
      <c r="BJ465" s="19" t="s">
        <v>85</v>
      </c>
      <c r="BK465" s="218">
        <f>ROUND(I465*H465,2)</f>
        <v>0</v>
      </c>
      <c r="BL465" s="19" t="s">
        <v>226</v>
      </c>
      <c r="BM465" s="217" t="s">
        <v>566</v>
      </c>
    </row>
    <row r="466" s="13" customFormat="1">
      <c r="A466" s="13"/>
      <c r="B466" s="224"/>
      <c r="C466" s="225"/>
      <c r="D466" s="226" t="s">
        <v>151</v>
      </c>
      <c r="E466" s="227" t="s">
        <v>19</v>
      </c>
      <c r="F466" s="228" t="s">
        <v>85</v>
      </c>
      <c r="G466" s="225"/>
      <c r="H466" s="229">
        <v>1</v>
      </c>
      <c r="I466" s="230"/>
      <c r="J466" s="225"/>
      <c r="K466" s="225"/>
      <c r="L466" s="231"/>
      <c r="M466" s="232"/>
      <c r="N466" s="233"/>
      <c r="O466" s="233"/>
      <c r="P466" s="233"/>
      <c r="Q466" s="233"/>
      <c r="R466" s="233"/>
      <c r="S466" s="233"/>
      <c r="T466" s="23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5" t="s">
        <v>151</v>
      </c>
      <c r="AU466" s="235" t="s">
        <v>87</v>
      </c>
      <c r="AV466" s="13" t="s">
        <v>87</v>
      </c>
      <c r="AW466" s="13" t="s">
        <v>37</v>
      </c>
      <c r="AX466" s="13" t="s">
        <v>77</v>
      </c>
      <c r="AY466" s="235" t="s">
        <v>136</v>
      </c>
    </row>
    <row r="467" s="14" customFormat="1">
      <c r="A467" s="14"/>
      <c r="B467" s="236"/>
      <c r="C467" s="237"/>
      <c r="D467" s="226" t="s">
        <v>151</v>
      </c>
      <c r="E467" s="238" t="s">
        <v>19</v>
      </c>
      <c r="F467" s="239" t="s">
        <v>156</v>
      </c>
      <c r="G467" s="237"/>
      <c r="H467" s="240">
        <v>1</v>
      </c>
      <c r="I467" s="241"/>
      <c r="J467" s="237"/>
      <c r="K467" s="237"/>
      <c r="L467" s="242"/>
      <c r="M467" s="243"/>
      <c r="N467" s="244"/>
      <c r="O467" s="244"/>
      <c r="P467" s="244"/>
      <c r="Q467" s="244"/>
      <c r="R467" s="244"/>
      <c r="S467" s="244"/>
      <c r="T467" s="245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6" t="s">
        <v>151</v>
      </c>
      <c r="AU467" s="246" t="s">
        <v>87</v>
      </c>
      <c r="AV467" s="14" t="s">
        <v>146</v>
      </c>
      <c r="AW467" s="14" t="s">
        <v>37</v>
      </c>
      <c r="AX467" s="14" t="s">
        <v>85</v>
      </c>
      <c r="AY467" s="246" t="s">
        <v>136</v>
      </c>
    </row>
    <row r="468" s="2" customFormat="1" ht="24.15" customHeight="1">
      <c r="A468" s="40"/>
      <c r="B468" s="41"/>
      <c r="C468" s="206" t="s">
        <v>567</v>
      </c>
      <c r="D468" s="206" t="s">
        <v>141</v>
      </c>
      <c r="E468" s="207" t="s">
        <v>568</v>
      </c>
      <c r="F468" s="208" t="s">
        <v>569</v>
      </c>
      <c r="G468" s="209" t="s">
        <v>377</v>
      </c>
      <c r="H468" s="210">
        <v>1</v>
      </c>
      <c r="I468" s="211"/>
      <c r="J468" s="212">
        <f>ROUND(I468*H468,2)</f>
        <v>0</v>
      </c>
      <c r="K468" s="208" t="s">
        <v>19</v>
      </c>
      <c r="L468" s="46"/>
      <c r="M468" s="213" t="s">
        <v>19</v>
      </c>
      <c r="N468" s="214" t="s">
        <v>48</v>
      </c>
      <c r="O468" s="86"/>
      <c r="P468" s="215">
        <f>O468*H468</f>
        <v>0</v>
      </c>
      <c r="Q468" s="215">
        <v>0</v>
      </c>
      <c r="R468" s="215">
        <f>Q468*H468</f>
        <v>0</v>
      </c>
      <c r="S468" s="215">
        <v>0</v>
      </c>
      <c r="T468" s="216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17" t="s">
        <v>226</v>
      </c>
      <c r="AT468" s="217" t="s">
        <v>141</v>
      </c>
      <c r="AU468" s="217" t="s">
        <v>87</v>
      </c>
      <c r="AY468" s="19" t="s">
        <v>136</v>
      </c>
      <c r="BE468" s="218">
        <f>IF(N468="základní",J468,0)</f>
        <v>0</v>
      </c>
      <c r="BF468" s="218">
        <f>IF(N468="snížená",J468,0)</f>
        <v>0</v>
      </c>
      <c r="BG468" s="218">
        <f>IF(N468="zákl. přenesená",J468,0)</f>
        <v>0</v>
      </c>
      <c r="BH468" s="218">
        <f>IF(N468="sníž. přenesená",J468,0)</f>
        <v>0</v>
      </c>
      <c r="BI468" s="218">
        <f>IF(N468="nulová",J468,0)</f>
        <v>0</v>
      </c>
      <c r="BJ468" s="19" t="s">
        <v>85</v>
      </c>
      <c r="BK468" s="218">
        <f>ROUND(I468*H468,2)</f>
        <v>0</v>
      </c>
      <c r="BL468" s="19" t="s">
        <v>226</v>
      </c>
      <c r="BM468" s="217" t="s">
        <v>570</v>
      </c>
    </row>
    <row r="469" s="13" customFormat="1">
      <c r="A469" s="13"/>
      <c r="B469" s="224"/>
      <c r="C469" s="225"/>
      <c r="D469" s="226" t="s">
        <v>151</v>
      </c>
      <c r="E469" s="227" t="s">
        <v>19</v>
      </c>
      <c r="F469" s="228" t="s">
        <v>85</v>
      </c>
      <c r="G469" s="225"/>
      <c r="H469" s="229">
        <v>1</v>
      </c>
      <c r="I469" s="230"/>
      <c r="J469" s="225"/>
      <c r="K469" s="225"/>
      <c r="L469" s="231"/>
      <c r="M469" s="232"/>
      <c r="N469" s="233"/>
      <c r="O469" s="233"/>
      <c r="P469" s="233"/>
      <c r="Q469" s="233"/>
      <c r="R469" s="233"/>
      <c r="S469" s="233"/>
      <c r="T469" s="23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5" t="s">
        <v>151</v>
      </c>
      <c r="AU469" s="235" t="s">
        <v>87</v>
      </c>
      <c r="AV469" s="13" t="s">
        <v>87</v>
      </c>
      <c r="AW469" s="13" t="s">
        <v>37</v>
      </c>
      <c r="AX469" s="13" t="s">
        <v>77</v>
      </c>
      <c r="AY469" s="235" t="s">
        <v>136</v>
      </c>
    </row>
    <row r="470" s="14" customFormat="1">
      <c r="A470" s="14"/>
      <c r="B470" s="236"/>
      <c r="C470" s="237"/>
      <c r="D470" s="226" t="s">
        <v>151</v>
      </c>
      <c r="E470" s="238" t="s">
        <v>19</v>
      </c>
      <c r="F470" s="239" t="s">
        <v>156</v>
      </c>
      <c r="G470" s="237"/>
      <c r="H470" s="240">
        <v>1</v>
      </c>
      <c r="I470" s="241"/>
      <c r="J470" s="237"/>
      <c r="K470" s="237"/>
      <c r="L470" s="242"/>
      <c r="M470" s="243"/>
      <c r="N470" s="244"/>
      <c r="O470" s="244"/>
      <c r="P470" s="244"/>
      <c r="Q470" s="244"/>
      <c r="R470" s="244"/>
      <c r="S470" s="244"/>
      <c r="T470" s="245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6" t="s">
        <v>151</v>
      </c>
      <c r="AU470" s="246" t="s">
        <v>87</v>
      </c>
      <c r="AV470" s="14" t="s">
        <v>146</v>
      </c>
      <c r="AW470" s="14" t="s">
        <v>37</v>
      </c>
      <c r="AX470" s="14" t="s">
        <v>85</v>
      </c>
      <c r="AY470" s="246" t="s">
        <v>136</v>
      </c>
    </row>
    <row r="471" s="2" customFormat="1" ht="24.15" customHeight="1">
      <c r="A471" s="40"/>
      <c r="B471" s="41"/>
      <c r="C471" s="206" t="s">
        <v>571</v>
      </c>
      <c r="D471" s="206" t="s">
        <v>141</v>
      </c>
      <c r="E471" s="207" t="s">
        <v>572</v>
      </c>
      <c r="F471" s="208" t="s">
        <v>573</v>
      </c>
      <c r="G471" s="209" t="s">
        <v>377</v>
      </c>
      <c r="H471" s="210">
        <v>1</v>
      </c>
      <c r="I471" s="211"/>
      <c r="J471" s="212">
        <f>ROUND(I471*H471,2)</f>
        <v>0</v>
      </c>
      <c r="K471" s="208" t="s">
        <v>19</v>
      </c>
      <c r="L471" s="46"/>
      <c r="M471" s="213" t="s">
        <v>19</v>
      </c>
      <c r="N471" s="214" t="s">
        <v>48</v>
      </c>
      <c r="O471" s="86"/>
      <c r="P471" s="215">
        <f>O471*H471</f>
        <v>0</v>
      </c>
      <c r="Q471" s="215">
        <v>0</v>
      </c>
      <c r="R471" s="215">
        <f>Q471*H471</f>
        <v>0</v>
      </c>
      <c r="S471" s="215">
        <v>0</v>
      </c>
      <c r="T471" s="216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17" t="s">
        <v>226</v>
      </c>
      <c r="AT471" s="217" t="s">
        <v>141</v>
      </c>
      <c r="AU471" s="217" t="s">
        <v>87</v>
      </c>
      <c r="AY471" s="19" t="s">
        <v>136</v>
      </c>
      <c r="BE471" s="218">
        <f>IF(N471="základní",J471,0)</f>
        <v>0</v>
      </c>
      <c r="BF471" s="218">
        <f>IF(N471="snížená",J471,0)</f>
        <v>0</v>
      </c>
      <c r="BG471" s="218">
        <f>IF(N471="zákl. přenesená",J471,0)</f>
        <v>0</v>
      </c>
      <c r="BH471" s="218">
        <f>IF(N471="sníž. přenesená",J471,0)</f>
        <v>0</v>
      </c>
      <c r="BI471" s="218">
        <f>IF(N471="nulová",J471,0)</f>
        <v>0</v>
      </c>
      <c r="BJ471" s="19" t="s">
        <v>85</v>
      </c>
      <c r="BK471" s="218">
        <f>ROUND(I471*H471,2)</f>
        <v>0</v>
      </c>
      <c r="BL471" s="19" t="s">
        <v>226</v>
      </c>
      <c r="BM471" s="217" t="s">
        <v>574</v>
      </c>
    </row>
    <row r="472" s="13" customFormat="1">
      <c r="A472" s="13"/>
      <c r="B472" s="224"/>
      <c r="C472" s="225"/>
      <c r="D472" s="226" t="s">
        <v>151</v>
      </c>
      <c r="E472" s="227" t="s">
        <v>19</v>
      </c>
      <c r="F472" s="228" t="s">
        <v>85</v>
      </c>
      <c r="G472" s="225"/>
      <c r="H472" s="229">
        <v>1</v>
      </c>
      <c r="I472" s="230"/>
      <c r="J472" s="225"/>
      <c r="K472" s="225"/>
      <c r="L472" s="231"/>
      <c r="M472" s="232"/>
      <c r="N472" s="233"/>
      <c r="O472" s="233"/>
      <c r="P472" s="233"/>
      <c r="Q472" s="233"/>
      <c r="R472" s="233"/>
      <c r="S472" s="233"/>
      <c r="T472" s="23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5" t="s">
        <v>151</v>
      </c>
      <c r="AU472" s="235" t="s">
        <v>87</v>
      </c>
      <c r="AV472" s="13" t="s">
        <v>87</v>
      </c>
      <c r="AW472" s="13" t="s">
        <v>37</v>
      </c>
      <c r="AX472" s="13" t="s">
        <v>77</v>
      </c>
      <c r="AY472" s="235" t="s">
        <v>136</v>
      </c>
    </row>
    <row r="473" s="14" customFormat="1">
      <c r="A473" s="14"/>
      <c r="B473" s="236"/>
      <c r="C473" s="237"/>
      <c r="D473" s="226" t="s">
        <v>151</v>
      </c>
      <c r="E473" s="238" t="s">
        <v>19</v>
      </c>
      <c r="F473" s="239" t="s">
        <v>156</v>
      </c>
      <c r="G473" s="237"/>
      <c r="H473" s="240">
        <v>1</v>
      </c>
      <c r="I473" s="241"/>
      <c r="J473" s="237"/>
      <c r="K473" s="237"/>
      <c r="L473" s="242"/>
      <c r="M473" s="243"/>
      <c r="N473" s="244"/>
      <c r="O473" s="244"/>
      <c r="P473" s="244"/>
      <c r="Q473" s="244"/>
      <c r="R473" s="244"/>
      <c r="S473" s="244"/>
      <c r="T473" s="245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6" t="s">
        <v>151</v>
      </c>
      <c r="AU473" s="246" t="s">
        <v>87</v>
      </c>
      <c r="AV473" s="14" t="s">
        <v>146</v>
      </c>
      <c r="AW473" s="14" t="s">
        <v>37</v>
      </c>
      <c r="AX473" s="14" t="s">
        <v>85</v>
      </c>
      <c r="AY473" s="246" t="s">
        <v>136</v>
      </c>
    </row>
    <row r="474" s="2" customFormat="1" ht="24.15" customHeight="1">
      <c r="A474" s="40"/>
      <c r="B474" s="41"/>
      <c r="C474" s="206" t="s">
        <v>575</v>
      </c>
      <c r="D474" s="206" t="s">
        <v>141</v>
      </c>
      <c r="E474" s="207" t="s">
        <v>576</v>
      </c>
      <c r="F474" s="208" t="s">
        <v>577</v>
      </c>
      <c r="G474" s="209" t="s">
        <v>377</v>
      </c>
      <c r="H474" s="210">
        <v>1</v>
      </c>
      <c r="I474" s="211"/>
      <c r="J474" s="212">
        <f>ROUND(I474*H474,2)</f>
        <v>0</v>
      </c>
      <c r="K474" s="208" t="s">
        <v>19</v>
      </c>
      <c r="L474" s="46"/>
      <c r="M474" s="213" t="s">
        <v>19</v>
      </c>
      <c r="N474" s="214" t="s">
        <v>48</v>
      </c>
      <c r="O474" s="86"/>
      <c r="P474" s="215">
        <f>O474*H474</f>
        <v>0</v>
      </c>
      <c r="Q474" s="215">
        <v>0</v>
      </c>
      <c r="R474" s="215">
        <f>Q474*H474</f>
        <v>0</v>
      </c>
      <c r="S474" s="215">
        <v>0</v>
      </c>
      <c r="T474" s="216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17" t="s">
        <v>226</v>
      </c>
      <c r="AT474" s="217" t="s">
        <v>141</v>
      </c>
      <c r="AU474" s="217" t="s">
        <v>87</v>
      </c>
      <c r="AY474" s="19" t="s">
        <v>136</v>
      </c>
      <c r="BE474" s="218">
        <f>IF(N474="základní",J474,0)</f>
        <v>0</v>
      </c>
      <c r="BF474" s="218">
        <f>IF(N474="snížená",J474,0)</f>
        <v>0</v>
      </c>
      <c r="BG474" s="218">
        <f>IF(N474="zákl. přenesená",J474,0)</f>
        <v>0</v>
      </c>
      <c r="BH474" s="218">
        <f>IF(N474="sníž. přenesená",J474,0)</f>
        <v>0</v>
      </c>
      <c r="BI474" s="218">
        <f>IF(N474="nulová",J474,0)</f>
        <v>0</v>
      </c>
      <c r="BJ474" s="19" t="s">
        <v>85</v>
      </c>
      <c r="BK474" s="218">
        <f>ROUND(I474*H474,2)</f>
        <v>0</v>
      </c>
      <c r="BL474" s="19" t="s">
        <v>226</v>
      </c>
      <c r="BM474" s="217" t="s">
        <v>578</v>
      </c>
    </row>
    <row r="475" s="13" customFormat="1">
      <c r="A475" s="13"/>
      <c r="B475" s="224"/>
      <c r="C475" s="225"/>
      <c r="D475" s="226" t="s">
        <v>151</v>
      </c>
      <c r="E475" s="227" t="s">
        <v>19</v>
      </c>
      <c r="F475" s="228" t="s">
        <v>85</v>
      </c>
      <c r="G475" s="225"/>
      <c r="H475" s="229">
        <v>1</v>
      </c>
      <c r="I475" s="230"/>
      <c r="J475" s="225"/>
      <c r="K475" s="225"/>
      <c r="L475" s="231"/>
      <c r="M475" s="232"/>
      <c r="N475" s="233"/>
      <c r="O475" s="233"/>
      <c r="P475" s="233"/>
      <c r="Q475" s="233"/>
      <c r="R475" s="233"/>
      <c r="S475" s="233"/>
      <c r="T475" s="23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5" t="s">
        <v>151</v>
      </c>
      <c r="AU475" s="235" t="s">
        <v>87</v>
      </c>
      <c r="AV475" s="13" t="s">
        <v>87</v>
      </c>
      <c r="AW475" s="13" t="s">
        <v>37</v>
      </c>
      <c r="AX475" s="13" t="s">
        <v>77</v>
      </c>
      <c r="AY475" s="235" t="s">
        <v>136</v>
      </c>
    </row>
    <row r="476" s="14" customFormat="1">
      <c r="A476" s="14"/>
      <c r="B476" s="236"/>
      <c r="C476" s="237"/>
      <c r="D476" s="226" t="s">
        <v>151</v>
      </c>
      <c r="E476" s="238" t="s">
        <v>19</v>
      </c>
      <c r="F476" s="239" t="s">
        <v>156</v>
      </c>
      <c r="G476" s="237"/>
      <c r="H476" s="240">
        <v>1</v>
      </c>
      <c r="I476" s="241"/>
      <c r="J476" s="237"/>
      <c r="K476" s="237"/>
      <c r="L476" s="242"/>
      <c r="M476" s="243"/>
      <c r="N476" s="244"/>
      <c r="O476" s="244"/>
      <c r="P476" s="244"/>
      <c r="Q476" s="244"/>
      <c r="R476" s="244"/>
      <c r="S476" s="244"/>
      <c r="T476" s="245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6" t="s">
        <v>151</v>
      </c>
      <c r="AU476" s="246" t="s">
        <v>87</v>
      </c>
      <c r="AV476" s="14" t="s">
        <v>146</v>
      </c>
      <c r="AW476" s="14" t="s">
        <v>37</v>
      </c>
      <c r="AX476" s="14" t="s">
        <v>85</v>
      </c>
      <c r="AY476" s="246" t="s">
        <v>136</v>
      </c>
    </row>
    <row r="477" s="2" customFormat="1" ht="24.15" customHeight="1">
      <c r="A477" s="40"/>
      <c r="B477" s="41"/>
      <c r="C477" s="206" t="s">
        <v>579</v>
      </c>
      <c r="D477" s="206" t="s">
        <v>141</v>
      </c>
      <c r="E477" s="207" t="s">
        <v>580</v>
      </c>
      <c r="F477" s="208" t="s">
        <v>581</v>
      </c>
      <c r="G477" s="209" t="s">
        <v>377</v>
      </c>
      <c r="H477" s="210">
        <v>1</v>
      </c>
      <c r="I477" s="211"/>
      <c r="J477" s="212">
        <f>ROUND(I477*H477,2)</f>
        <v>0</v>
      </c>
      <c r="K477" s="208" t="s">
        <v>19</v>
      </c>
      <c r="L477" s="46"/>
      <c r="M477" s="213" t="s">
        <v>19</v>
      </c>
      <c r="N477" s="214" t="s">
        <v>48</v>
      </c>
      <c r="O477" s="86"/>
      <c r="P477" s="215">
        <f>O477*H477</f>
        <v>0</v>
      </c>
      <c r="Q477" s="215">
        <v>0</v>
      </c>
      <c r="R477" s="215">
        <f>Q477*H477</f>
        <v>0</v>
      </c>
      <c r="S477" s="215">
        <v>0</v>
      </c>
      <c r="T477" s="216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17" t="s">
        <v>226</v>
      </c>
      <c r="AT477" s="217" t="s">
        <v>141</v>
      </c>
      <c r="AU477" s="217" t="s">
        <v>87</v>
      </c>
      <c r="AY477" s="19" t="s">
        <v>136</v>
      </c>
      <c r="BE477" s="218">
        <f>IF(N477="základní",J477,0)</f>
        <v>0</v>
      </c>
      <c r="BF477" s="218">
        <f>IF(N477="snížená",J477,0)</f>
        <v>0</v>
      </c>
      <c r="BG477" s="218">
        <f>IF(N477="zákl. přenesená",J477,0)</f>
        <v>0</v>
      </c>
      <c r="BH477" s="218">
        <f>IF(N477="sníž. přenesená",J477,0)</f>
        <v>0</v>
      </c>
      <c r="BI477" s="218">
        <f>IF(N477="nulová",J477,0)</f>
        <v>0</v>
      </c>
      <c r="BJ477" s="19" t="s">
        <v>85</v>
      </c>
      <c r="BK477" s="218">
        <f>ROUND(I477*H477,2)</f>
        <v>0</v>
      </c>
      <c r="BL477" s="19" t="s">
        <v>226</v>
      </c>
      <c r="BM477" s="217" t="s">
        <v>582</v>
      </c>
    </row>
    <row r="478" s="13" customFormat="1">
      <c r="A478" s="13"/>
      <c r="B478" s="224"/>
      <c r="C478" s="225"/>
      <c r="D478" s="226" t="s">
        <v>151</v>
      </c>
      <c r="E478" s="227" t="s">
        <v>19</v>
      </c>
      <c r="F478" s="228" t="s">
        <v>85</v>
      </c>
      <c r="G478" s="225"/>
      <c r="H478" s="229">
        <v>1</v>
      </c>
      <c r="I478" s="230"/>
      <c r="J478" s="225"/>
      <c r="K478" s="225"/>
      <c r="L478" s="231"/>
      <c r="M478" s="232"/>
      <c r="N478" s="233"/>
      <c r="O478" s="233"/>
      <c r="P478" s="233"/>
      <c r="Q478" s="233"/>
      <c r="R478" s="233"/>
      <c r="S478" s="233"/>
      <c r="T478" s="23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5" t="s">
        <v>151</v>
      </c>
      <c r="AU478" s="235" t="s">
        <v>87</v>
      </c>
      <c r="AV478" s="13" t="s">
        <v>87</v>
      </c>
      <c r="AW478" s="13" t="s">
        <v>37</v>
      </c>
      <c r="AX478" s="13" t="s">
        <v>77</v>
      </c>
      <c r="AY478" s="235" t="s">
        <v>136</v>
      </c>
    </row>
    <row r="479" s="14" customFormat="1">
      <c r="A479" s="14"/>
      <c r="B479" s="236"/>
      <c r="C479" s="237"/>
      <c r="D479" s="226" t="s">
        <v>151</v>
      </c>
      <c r="E479" s="238" t="s">
        <v>19</v>
      </c>
      <c r="F479" s="239" t="s">
        <v>156</v>
      </c>
      <c r="G479" s="237"/>
      <c r="H479" s="240">
        <v>1</v>
      </c>
      <c r="I479" s="241"/>
      <c r="J479" s="237"/>
      <c r="K479" s="237"/>
      <c r="L479" s="242"/>
      <c r="M479" s="243"/>
      <c r="N479" s="244"/>
      <c r="O479" s="244"/>
      <c r="P479" s="244"/>
      <c r="Q479" s="244"/>
      <c r="R479" s="244"/>
      <c r="S479" s="244"/>
      <c r="T479" s="245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6" t="s">
        <v>151</v>
      </c>
      <c r="AU479" s="246" t="s">
        <v>87</v>
      </c>
      <c r="AV479" s="14" t="s">
        <v>146</v>
      </c>
      <c r="AW479" s="14" t="s">
        <v>37</v>
      </c>
      <c r="AX479" s="14" t="s">
        <v>85</v>
      </c>
      <c r="AY479" s="246" t="s">
        <v>136</v>
      </c>
    </row>
    <row r="480" s="2" customFormat="1" ht="24.15" customHeight="1">
      <c r="A480" s="40"/>
      <c r="B480" s="41"/>
      <c r="C480" s="206" t="s">
        <v>583</v>
      </c>
      <c r="D480" s="206" t="s">
        <v>141</v>
      </c>
      <c r="E480" s="207" t="s">
        <v>584</v>
      </c>
      <c r="F480" s="208" t="s">
        <v>585</v>
      </c>
      <c r="G480" s="209" t="s">
        <v>377</v>
      </c>
      <c r="H480" s="210">
        <v>1</v>
      </c>
      <c r="I480" s="211"/>
      <c r="J480" s="212">
        <f>ROUND(I480*H480,2)</f>
        <v>0</v>
      </c>
      <c r="K480" s="208" t="s">
        <v>19</v>
      </c>
      <c r="L480" s="46"/>
      <c r="M480" s="213" t="s">
        <v>19</v>
      </c>
      <c r="N480" s="214" t="s">
        <v>48</v>
      </c>
      <c r="O480" s="86"/>
      <c r="P480" s="215">
        <f>O480*H480</f>
        <v>0</v>
      </c>
      <c r="Q480" s="215">
        <v>0</v>
      </c>
      <c r="R480" s="215">
        <f>Q480*H480</f>
        <v>0</v>
      </c>
      <c r="S480" s="215">
        <v>0</v>
      </c>
      <c r="T480" s="216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17" t="s">
        <v>226</v>
      </c>
      <c r="AT480" s="217" t="s">
        <v>141</v>
      </c>
      <c r="AU480" s="217" t="s">
        <v>87</v>
      </c>
      <c r="AY480" s="19" t="s">
        <v>136</v>
      </c>
      <c r="BE480" s="218">
        <f>IF(N480="základní",J480,0)</f>
        <v>0</v>
      </c>
      <c r="BF480" s="218">
        <f>IF(N480="snížená",J480,0)</f>
        <v>0</v>
      </c>
      <c r="BG480" s="218">
        <f>IF(N480="zákl. přenesená",J480,0)</f>
        <v>0</v>
      </c>
      <c r="BH480" s="218">
        <f>IF(N480="sníž. přenesená",J480,0)</f>
        <v>0</v>
      </c>
      <c r="BI480" s="218">
        <f>IF(N480="nulová",J480,0)</f>
        <v>0</v>
      </c>
      <c r="BJ480" s="19" t="s">
        <v>85</v>
      </c>
      <c r="BK480" s="218">
        <f>ROUND(I480*H480,2)</f>
        <v>0</v>
      </c>
      <c r="BL480" s="19" t="s">
        <v>226</v>
      </c>
      <c r="BM480" s="217" t="s">
        <v>586</v>
      </c>
    </row>
    <row r="481" s="13" customFormat="1">
      <c r="A481" s="13"/>
      <c r="B481" s="224"/>
      <c r="C481" s="225"/>
      <c r="D481" s="226" t="s">
        <v>151</v>
      </c>
      <c r="E481" s="227" t="s">
        <v>19</v>
      </c>
      <c r="F481" s="228" t="s">
        <v>85</v>
      </c>
      <c r="G481" s="225"/>
      <c r="H481" s="229">
        <v>1</v>
      </c>
      <c r="I481" s="230"/>
      <c r="J481" s="225"/>
      <c r="K481" s="225"/>
      <c r="L481" s="231"/>
      <c r="M481" s="232"/>
      <c r="N481" s="233"/>
      <c r="O481" s="233"/>
      <c r="P481" s="233"/>
      <c r="Q481" s="233"/>
      <c r="R481" s="233"/>
      <c r="S481" s="233"/>
      <c r="T481" s="23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5" t="s">
        <v>151</v>
      </c>
      <c r="AU481" s="235" t="s">
        <v>87</v>
      </c>
      <c r="AV481" s="13" t="s">
        <v>87</v>
      </c>
      <c r="AW481" s="13" t="s">
        <v>37</v>
      </c>
      <c r="AX481" s="13" t="s">
        <v>77</v>
      </c>
      <c r="AY481" s="235" t="s">
        <v>136</v>
      </c>
    </row>
    <row r="482" s="14" customFormat="1">
      <c r="A482" s="14"/>
      <c r="B482" s="236"/>
      <c r="C482" s="237"/>
      <c r="D482" s="226" t="s">
        <v>151</v>
      </c>
      <c r="E482" s="238" t="s">
        <v>19</v>
      </c>
      <c r="F482" s="239" t="s">
        <v>156</v>
      </c>
      <c r="G482" s="237"/>
      <c r="H482" s="240">
        <v>1</v>
      </c>
      <c r="I482" s="241"/>
      <c r="J482" s="237"/>
      <c r="K482" s="237"/>
      <c r="L482" s="242"/>
      <c r="M482" s="243"/>
      <c r="N482" s="244"/>
      <c r="O482" s="244"/>
      <c r="P482" s="244"/>
      <c r="Q482" s="244"/>
      <c r="R482" s="244"/>
      <c r="S482" s="244"/>
      <c r="T482" s="24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6" t="s">
        <v>151</v>
      </c>
      <c r="AU482" s="246" t="s">
        <v>87</v>
      </c>
      <c r="AV482" s="14" t="s">
        <v>146</v>
      </c>
      <c r="AW482" s="14" t="s">
        <v>37</v>
      </c>
      <c r="AX482" s="14" t="s">
        <v>85</v>
      </c>
      <c r="AY482" s="246" t="s">
        <v>136</v>
      </c>
    </row>
    <row r="483" s="2" customFormat="1" ht="24.15" customHeight="1">
      <c r="A483" s="40"/>
      <c r="B483" s="41"/>
      <c r="C483" s="206" t="s">
        <v>587</v>
      </c>
      <c r="D483" s="206" t="s">
        <v>141</v>
      </c>
      <c r="E483" s="207" t="s">
        <v>588</v>
      </c>
      <c r="F483" s="208" t="s">
        <v>589</v>
      </c>
      <c r="G483" s="209" t="s">
        <v>377</v>
      </c>
      <c r="H483" s="210">
        <v>1</v>
      </c>
      <c r="I483" s="211"/>
      <c r="J483" s="212">
        <f>ROUND(I483*H483,2)</f>
        <v>0</v>
      </c>
      <c r="K483" s="208" t="s">
        <v>19</v>
      </c>
      <c r="L483" s="46"/>
      <c r="M483" s="213" t="s">
        <v>19</v>
      </c>
      <c r="N483" s="214" t="s">
        <v>48</v>
      </c>
      <c r="O483" s="86"/>
      <c r="P483" s="215">
        <f>O483*H483</f>
        <v>0</v>
      </c>
      <c r="Q483" s="215">
        <v>0</v>
      </c>
      <c r="R483" s="215">
        <f>Q483*H483</f>
        <v>0</v>
      </c>
      <c r="S483" s="215">
        <v>0</v>
      </c>
      <c r="T483" s="216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17" t="s">
        <v>226</v>
      </c>
      <c r="AT483" s="217" t="s">
        <v>141</v>
      </c>
      <c r="AU483" s="217" t="s">
        <v>87</v>
      </c>
      <c r="AY483" s="19" t="s">
        <v>136</v>
      </c>
      <c r="BE483" s="218">
        <f>IF(N483="základní",J483,0)</f>
        <v>0</v>
      </c>
      <c r="BF483" s="218">
        <f>IF(N483="snížená",J483,0)</f>
        <v>0</v>
      </c>
      <c r="BG483" s="218">
        <f>IF(N483="zákl. přenesená",J483,0)</f>
        <v>0</v>
      </c>
      <c r="BH483" s="218">
        <f>IF(N483="sníž. přenesená",J483,0)</f>
        <v>0</v>
      </c>
      <c r="BI483" s="218">
        <f>IF(N483="nulová",J483,0)</f>
        <v>0</v>
      </c>
      <c r="BJ483" s="19" t="s">
        <v>85</v>
      </c>
      <c r="BK483" s="218">
        <f>ROUND(I483*H483,2)</f>
        <v>0</v>
      </c>
      <c r="BL483" s="19" t="s">
        <v>226</v>
      </c>
      <c r="BM483" s="217" t="s">
        <v>590</v>
      </c>
    </row>
    <row r="484" s="13" customFormat="1">
      <c r="A484" s="13"/>
      <c r="B484" s="224"/>
      <c r="C484" s="225"/>
      <c r="D484" s="226" t="s">
        <v>151</v>
      </c>
      <c r="E484" s="227" t="s">
        <v>19</v>
      </c>
      <c r="F484" s="228" t="s">
        <v>85</v>
      </c>
      <c r="G484" s="225"/>
      <c r="H484" s="229">
        <v>1</v>
      </c>
      <c r="I484" s="230"/>
      <c r="J484" s="225"/>
      <c r="K484" s="225"/>
      <c r="L484" s="231"/>
      <c r="M484" s="232"/>
      <c r="N484" s="233"/>
      <c r="O484" s="233"/>
      <c r="P484" s="233"/>
      <c r="Q484" s="233"/>
      <c r="R484" s="233"/>
      <c r="S484" s="233"/>
      <c r="T484" s="23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5" t="s">
        <v>151</v>
      </c>
      <c r="AU484" s="235" t="s">
        <v>87</v>
      </c>
      <c r="AV484" s="13" t="s">
        <v>87</v>
      </c>
      <c r="AW484" s="13" t="s">
        <v>37</v>
      </c>
      <c r="AX484" s="13" t="s">
        <v>77</v>
      </c>
      <c r="AY484" s="235" t="s">
        <v>136</v>
      </c>
    </row>
    <row r="485" s="14" customFormat="1">
      <c r="A485" s="14"/>
      <c r="B485" s="236"/>
      <c r="C485" s="237"/>
      <c r="D485" s="226" t="s">
        <v>151</v>
      </c>
      <c r="E485" s="238" t="s">
        <v>19</v>
      </c>
      <c r="F485" s="239" t="s">
        <v>156</v>
      </c>
      <c r="G485" s="237"/>
      <c r="H485" s="240">
        <v>1</v>
      </c>
      <c r="I485" s="241"/>
      <c r="J485" s="237"/>
      <c r="K485" s="237"/>
      <c r="L485" s="242"/>
      <c r="M485" s="243"/>
      <c r="N485" s="244"/>
      <c r="O485" s="244"/>
      <c r="P485" s="244"/>
      <c r="Q485" s="244"/>
      <c r="R485" s="244"/>
      <c r="S485" s="244"/>
      <c r="T485" s="245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6" t="s">
        <v>151</v>
      </c>
      <c r="AU485" s="246" t="s">
        <v>87</v>
      </c>
      <c r="AV485" s="14" t="s">
        <v>146</v>
      </c>
      <c r="AW485" s="14" t="s">
        <v>37</v>
      </c>
      <c r="AX485" s="14" t="s">
        <v>85</v>
      </c>
      <c r="AY485" s="246" t="s">
        <v>136</v>
      </c>
    </row>
    <row r="486" s="2" customFormat="1" ht="24.15" customHeight="1">
      <c r="A486" s="40"/>
      <c r="B486" s="41"/>
      <c r="C486" s="206" t="s">
        <v>591</v>
      </c>
      <c r="D486" s="206" t="s">
        <v>141</v>
      </c>
      <c r="E486" s="207" t="s">
        <v>592</v>
      </c>
      <c r="F486" s="208" t="s">
        <v>593</v>
      </c>
      <c r="G486" s="209" t="s">
        <v>209</v>
      </c>
      <c r="H486" s="210">
        <v>31</v>
      </c>
      <c r="I486" s="211"/>
      <c r="J486" s="212">
        <f>ROUND(I486*H486,2)</f>
        <v>0</v>
      </c>
      <c r="K486" s="208" t="s">
        <v>19</v>
      </c>
      <c r="L486" s="46"/>
      <c r="M486" s="213" t="s">
        <v>19</v>
      </c>
      <c r="N486" s="214" t="s">
        <v>48</v>
      </c>
      <c r="O486" s="86"/>
      <c r="P486" s="215">
        <f>O486*H486</f>
        <v>0</v>
      </c>
      <c r="Q486" s="215">
        <v>0</v>
      </c>
      <c r="R486" s="215">
        <f>Q486*H486</f>
        <v>0</v>
      </c>
      <c r="S486" s="215">
        <v>0</v>
      </c>
      <c r="T486" s="216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17" t="s">
        <v>226</v>
      </c>
      <c r="AT486" s="217" t="s">
        <v>141</v>
      </c>
      <c r="AU486" s="217" t="s">
        <v>87</v>
      </c>
      <c r="AY486" s="19" t="s">
        <v>136</v>
      </c>
      <c r="BE486" s="218">
        <f>IF(N486="základní",J486,0)</f>
        <v>0</v>
      </c>
      <c r="BF486" s="218">
        <f>IF(N486="snížená",J486,0)</f>
        <v>0</v>
      </c>
      <c r="BG486" s="218">
        <f>IF(N486="zákl. přenesená",J486,0)</f>
        <v>0</v>
      </c>
      <c r="BH486" s="218">
        <f>IF(N486="sníž. přenesená",J486,0)</f>
        <v>0</v>
      </c>
      <c r="BI486" s="218">
        <f>IF(N486="nulová",J486,0)</f>
        <v>0</v>
      </c>
      <c r="BJ486" s="19" t="s">
        <v>85</v>
      </c>
      <c r="BK486" s="218">
        <f>ROUND(I486*H486,2)</f>
        <v>0</v>
      </c>
      <c r="BL486" s="19" t="s">
        <v>226</v>
      </c>
      <c r="BM486" s="217" t="s">
        <v>594</v>
      </c>
    </row>
    <row r="487" s="13" customFormat="1">
      <c r="A487" s="13"/>
      <c r="B487" s="224"/>
      <c r="C487" s="225"/>
      <c r="D487" s="226" t="s">
        <v>151</v>
      </c>
      <c r="E487" s="227" t="s">
        <v>19</v>
      </c>
      <c r="F487" s="228" t="s">
        <v>595</v>
      </c>
      <c r="G487" s="225"/>
      <c r="H487" s="229">
        <v>31</v>
      </c>
      <c r="I487" s="230"/>
      <c r="J487" s="225"/>
      <c r="K487" s="225"/>
      <c r="L487" s="231"/>
      <c r="M487" s="232"/>
      <c r="N487" s="233"/>
      <c r="O487" s="233"/>
      <c r="P487" s="233"/>
      <c r="Q487" s="233"/>
      <c r="R487" s="233"/>
      <c r="S487" s="233"/>
      <c r="T487" s="23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5" t="s">
        <v>151</v>
      </c>
      <c r="AU487" s="235" t="s">
        <v>87</v>
      </c>
      <c r="AV487" s="13" t="s">
        <v>87</v>
      </c>
      <c r="AW487" s="13" t="s">
        <v>37</v>
      </c>
      <c r="AX487" s="13" t="s">
        <v>77</v>
      </c>
      <c r="AY487" s="235" t="s">
        <v>136</v>
      </c>
    </row>
    <row r="488" s="14" customFormat="1">
      <c r="A488" s="14"/>
      <c r="B488" s="236"/>
      <c r="C488" s="237"/>
      <c r="D488" s="226" t="s">
        <v>151</v>
      </c>
      <c r="E488" s="238" t="s">
        <v>19</v>
      </c>
      <c r="F488" s="239" t="s">
        <v>156</v>
      </c>
      <c r="G488" s="237"/>
      <c r="H488" s="240">
        <v>31</v>
      </c>
      <c r="I488" s="241"/>
      <c r="J488" s="237"/>
      <c r="K488" s="237"/>
      <c r="L488" s="242"/>
      <c r="M488" s="243"/>
      <c r="N488" s="244"/>
      <c r="O488" s="244"/>
      <c r="P488" s="244"/>
      <c r="Q488" s="244"/>
      <c r="R488" s="244"/>
      <c r="S488" s="244"/>
      <c r="T488" s="245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6" t="s">
        <v>151</v>
      </c>
      <c r="AU488" s="246" t="s">
        <v>87</v>
      </c>
      <c r="AV488" s="14" t="s">
        <v>146</v>
      </c>
      <c r="AW488" s="14" t="s">
        <v>37</v>
      </c>
      <c r="AX488" s="14" t="s">
        <v>85</v>
      </c>
      <c r="AY488" s="246" t="s">
        <v>136</v>
      </c>
    </row>
    <row r="489" s="2" customFormat="1" ht="24.15" customHeight="1">
      <c r="A489" s="40"/>
      <c r="B489" s="41"/>
      <c r="C489" s="206" t="s">
        <v>596</v>
      </c>
      <c r="D489" s="206" t="s">
        <v>141</v>
      </c>
      <c r="E489" s="207" t="s">
        <v>597</v>
      </c>
      <c r="F489" s="208" t="s">
        <v>598</v>
      </c>
      <c r="G489" s="209" t="s">
        <v>377</v>
      </c>
      <c r="H489" s="210">
        <v>1</v>
      </c>
      <c r="I489" s="211"/>
      <c r="J489" s="212">
        <f>ROUND(I489*H489,2)</f>
        <v>0</v>
      </c>
      <c r="K489" s="208" t="s">
        <v>19</v>
      </c>
      <c r="L489" s="46"/>
      <c r="M489" s="213" t="s">
        <v>19</v>
      </c>
      <c r="N489" s="214" t="s">
        <v>48</v>
      </c>
      <c r="O489" s="86"/>
      <c r="P489" s="215">
        <f>O489*H489</f>
        <v>0</v>
      </c>
      <c r="Q489" s="215">
        <v>0</v>
      </c>
      <c r="R489" s="215">
        <f>Q489*H489</f>
        <v>0</v>
      </c>
      <c r="S489" s="215">
        <v>0</v>
      </c>
      <c r="T489" s="216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17" t="s">
        <v>226</v>
      </c>
      <c r="AT489" s="217" t="s">
        <v>141</v>
      </c>
      <c r="AU489" s="217" t="s">
        <v>87</v>
      </c>
      <c r="AY489" s="19" t="s">
        <v>136</v>
      </c>
      <c r="BE489" s="218">
        <f>IF(N489="základní",J489,0)</f>
        <v>0</v>
      </c>
      <c r="BF489" s="218">
        <f>IF(N489="snížená",J489,0)</f>
        <v>0</v>
      </c>
      <c r="BG489" s="218">
        <f>IF(N489="zákl. přenesená",J489,0)</f>
        <v>0</v>
      </c>
      <c r="BH489" s="218">
        <f>IF(N489="sníž. přenesená",J489,0)</f>
        <v>0</v>
      </c>
      <c r="BI489" s="218">
        <f>IF(N489="nulová",J489,0)</f>
        <v>0</v>
      </c>
      <c r="BJ489" s="19" t="s">
        <v>85</v>
      </c>
      <c r="BK489" s="218">
        <f>ROUND(I489*H489,2)</f>
        <v>0</v>
      </c>
      <c r="BL489" s="19" t="s">
        <v>226</v>
      </c>
      <c r="BM489" s="217" t="s">
        <v>599</v>
      </c>
    </row>
    <row r="490" s="13" customFormat="1">
      <c r="A490" s="13"/>
      <c r="B490" s="224"/>
      <c r="C490" s="225"/>
      <c r="D490" s="226" t="s">
        <v>151</v>
      </c>
      <c r="E490" s="227" t="s">
        <v>19</v>
      </c>
      <c r="F490" s="228" t="s">
        <v>85</v>
      </c>
      <c r="G490" s="225"/>
      <c r="H490" s="229">
        <v>1</v>
      </c>
      <c r="I490" s="230"/>
      <c r="J490" s="225"/>
      <c r="K490" s="225"/>
      <c r="L490" s="231"/>
      <c r="M490" s="232"/>
      <c r="N490" s="233"/>
      <c r="O490" s="233"/>
      <c r="P490" s="233"/>
      <c r="Q490" s="233"/>
      <c r="R490" s="233"/>
      <c r="S490" s="233"/>
      <c r="T490" s="23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5" t="s">
        <v>151</v>
      </c>
      <c r="AU490" s="235" t="s">
        <v>87</v>
      </c>
      <c r="AV490" s="13" t="s">
        <v>87</v>
      </c>
      <c r="AW490" s="13" t="s">
        <v>37</v>
      </c>
      <c r="AX490" s="13" t="s">
        <v>77</v>
      </c>
      <c r="AY490" s="235" t="s">
        <v>136</v>
      </c>
    </row>
    <row r="491" s="14" customFormat="1">
      <c r="A491" s="14"/>
      <c r="B491" s="236"/>
      <c r="C491" s="237"/>
      <c r="D491" s="226" t="s">
        <v>151</v>
      </c>
      <c r="E491" s="238" t="s">
        <v>19</v>
      </c>
      <c r="F491" s="239" t="s">
        <v>156</v>
      </c>
      <c r="G491" s="237"/>
      <c r="H491" s="240">
        <v>1</v>
      </c>
      <c r="I491" s="241"/>
      <c r="J491" s="237"/>
      <c r="K491" s="237"/>
      <c r="L491" s="242"/>
      <c r="M491" s="243"/>
      <c r="N491" s="244"/>
      <c r="O491" s="244"/>
      <c r="P491" s="244"/>
      <c r="Q491" s="244"/>
      <c r="R491" s="244"/>
      <c r="S491" s="244"/>
      <c r="T491" s="245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6" t="s">
        <v>151</v>
      </c>
      <c r="AU491" s="246" t="s">
        <v>87</v>
      </c>
      <c r="AV491" s="14" t="s">
        <v>146</v>
      </c>
      <c r="AW491" s="14" t="s">
        <v>37</v>
      </c>
      <c r="AX491" s="14" t="s">
        <v>85</v>
      </c>
      <c r="AY491" s="246" t="s">
        <v>136</v>
      </c>
    </row>
    <row r="492" s="2" customFormat="1" ht="24.15" customHeight="1">
      <c r="A492" s="40"/>
      <c r="B492" s="41"/>
      <c r="C492" s="206" t="s">
        <v>600</v>
      </c>
      <c r="D492" s="206" t="s">
        <v>141</v>
      </c>
      <c r="E492" s="207" t="s">
        <v>601</v>
      </c>
      <c r="F492" s="208" t="s">
        <v>602</v>
      </c>
      <c r="G492" s="209" t="s">
        <v>377</v>
      </c>
      <c r="H492" s="210">
        <v>1</v>
      </c>
      <c r="I492" s="211"/>
      <c r="J492" s="212">
        <f>ROUND(I492*H492,2)</f>
        <v>0</v>
      </c>
      <c r="K492" s="208" t="s">
        <v>19</v>
      </c>
      <c r="L492" s="46"/>
      <c r="M492" s="213" t="s">
        <v>19</v>
      </c>
      <c r="N492" s="214" t="s">
        <v>48</v>
      </c>
      <c r="O492" s="86"/>
      <c r="P492" s="215">
        <f>O492*H492</f>
        <v>0</v>
      </c>
      <c r="Q492" s="215">
        <v>0</v>
      </c>
      <c r="R492" s="215">
        <f>Q492*H492</f>
        <v>0</v>
      </c>
      <c r="S492" s="215">
        <v>0</v>
      </c>
      <c r="T492" s="216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17" t="s">
        <v>226</v>
      </c>
      <c r="AT492" s="217" t="s">
        <v>141</v>
      </c>
      <c r="AU492" s="217" t="s">
        <v>87</v>
      </c>
      <c r="AY492" s="19" t="s">
        <v>136</v>
      </c>
      <c r="BE492" s="218">
        <f>IF(N492="základní",J492,0)</f>
        <v>0</v>
      </c>
      <c r="BF492" s="218">
        <f>IF(N492="snížená",J492,0)</f>
        <v>0</v>
      </c>
      <c r="BG492" s="218">
        <f>IF(N492="zákl. přenesená",J492,0)</f>
        <v>0</v>
      </c>
      <c r="BH492" s="218">
        <f>IF(N492="sníž. přenesená",J492,0)</f>
        <v>0</v>
      </c>
      <c r="BI492" s="218">
        <f>IF(N492="nulová",J492,0)</f>
        <v>0</v>
      </c>
      <c r="BJ492" s="19" t="s">
        <v>85</v>
      </c>
      <c r="BK492" s="218">
        <f>ROUND(I492*H492,2)</f>
        <v>0</v>
      </c>
      <c r="BL492" s="19" t="s">
        <v>226</v>
      </c>
      <c r="BM492" s="217" t="s">
        <v>603</v>
      </c>
    </row>
    <row r="493" s="13" customFormat="1">
      <c r="A493" s="13"/>
      <c r="B493" s="224"/>
      <c r="C493" s="225"/>
      <c r="D493" s="226" t="s">
        <v>151</v>
      </c>
      <c r="E493" s="227" t="s">
        <v>19</v>
      </c>
      <c r="F493" s="228" t="s">
        <v>85</v>
      </c>
      <c r="G493" s="225"/>
      <c r="H493" s="229">
        <v>1</v>
      </c>
      <c r="I493" s="230"/>
      <c r="J493" s="225"/>
      <c r="K493" s="225"/>
      <c r="L493" s="231"/>
      <c r="M493" s="232"/>
      <c r="N493" s="233"/>
      <c r="O493" s="233"/>
      <c r="P493" s="233"/>
      <c r="Q493" s="233"/>
      <c r="R493" s="233"/>
      <c r="S493" s="233"/>
      <c r="T493" s="23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5" t="s">
        <v>151</v>
      </c>
      <c r="AU493" s="235" t="s">
        <v>87</v>
      </c>
      <c r="AV493" s="13" t="s">
        <v>87</v>
      </c>
      <c r="AW493" s="13" t="s">
        <v>37</v>
      </c>
      <c r="AX493" s="13" t="s">
        <v>77</v>
      </c>
      <c r="AY493" s="235" t="s">
        <v>136</v>
      </c>
    </row>
    <row r="494" s="14" customFormat="1">
      <c r="A494" s="14"/>
      <c r="B494" s="236"/>
      <c r="C494" s="237"/>
      <c r="D494" s="226" t="s">
        <v>151</v>
      </c>
      <c r="E494" s="238" t="s">
        <v>19</v>
      </c>
      <c r="F494" s="239" t="s">
        <v>156</v>
      </c>
      <c r="G494" s="237"/>
      <c r="H494" s="240">
        <v>1</v>
      </c>
      <c r="I494" s="241"/>
      <c r="J494" s="237"/>
      <c r="K494" s="237"/>
      <c r="L494" s="242"/>
      <c r="M494" s="243"/>
      <c r="N494" s="244"/>
      <c r="O494" s="244"/>
      <c r="P494" s="244"/>
      <c r="Q494" s="244"/>
      <c r="R494" s="244"/>
      <c r="S494" s="244"/>
      <c r="T494" s="245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6" t="s">
        <v>151</v>
      </c>
      <c r="AU494" s="246" t="s">
        <v>87</v>
      </c>
      <c r="AV494" s="14" t="s">
        <v>146</v>
      </c>
      <c r="AW494" s="14" t="s">
        <v>37</v>
      </c>
      <c r="AX494" s="14" t="s">
        <v>85</v>
      </c>
      <c r="AY494" s="246" t="s">
        <v>136</v>
      </c>
    </row>
    <row r="495" s="2" customFormat="1" ht="24.15" customHeight="1">
      <c r="A495" s="40"/>
      <c r="B495" s="41"/>
      <c r="C495" s="206" t="s">
        <v>604</v>
      </c>
      <c r="D495" s="206" t="s">
        <v>141</v>
      </c>
      <c r="E495" s="207" t="s">
        <v>605</v>
      </c>
      <c r="F495" s="208" t="s">
        <v>606</v>
      </c>
      <c r="G495" s="209" t="s">
        <v>377</v>
      </c>
      <c r="H495" s="210">
        <v>1</v>
      </c>
      <c r="I495" s="211"/>
      <c r="J495" s="212">
        <f>ROUND(I495*H495,2)</f>
        <v>0</v>
      </c>
      <c r="K495" s="208" t="s">
        <v>19</v>
      </c>
      <c r="L495" s="46"/>
      <c r="M495" s="213" t="s">
        <v>19</v>
      </c>
      <c r="N495" s="214" t="s">
        <v>48</v>
      </c>
      <c r="O495" s="86"/>
      <c r="P495" s="215">
        <f>O495*H495</f>
        <v>0</v>
      </c>
      <c r="Q495" s="215">
        <v>0</v>
      </c>
      <c r="R495" s="215">
        <f>Q495*H495</f>
        <v>0</v>
      </c>
      <c r="S495" s="215">
        <v>0</v>
      </c>
      <c r="T495" s="216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17" t="s">
        <v>226</v>
      </c>
      <c r="AT495" s="217" t="s">
        <v>141</v>
      </c>
      <c r="AU495" s="217" t="s">
        <v>87</v>
      </c>
      <c r="AY495" s="19" t="s">
        <v>136</v>
      </c>
      <c r="BE495" s="218">
        <f>IF(N495="základní",J495,0)</f>
        <v>0</v>
      </c>
      <c r="BF495" s="218">
        <f>IF(N495="snížená",J495,0)</f>
        <v>0</v>
      </c>
      <c r="BG495" s="218">
        <f>IF(N495="zákl. přenesená",J495,0)</f>
        <v>0</v>
      </c>
      <c r="BH495" s="218">
        <f>IF(N495="sníž. přenesená",J495,0)</f>
        <v>0</v>
      </c>
      <c r="BI495" s="218">
        <f>IF(N495="nulová",J495,0)</f>
        <v>0</v>
      </c>
      <c r="BJ495" s="19" t="s">
        <v>85</v>
      </c>
      <c r="BK495" s="218">
        <f>ROUND(I495*H495,2)</f>
        <v>0</v>
      </c>
      <c r="BL495" s="19" t="s">
        <v>226</v>
      </c>
      <c r="BM495" s="217" t="s">
        <v>607</v>
      </c>
    </row>
    <row r="496" s="13" customFormat="1">
      <c r="A496" s="13"/>
      <c r="B496" s="224"/>
      <c r="C496" s="225"/>
      <c r="D496" s="226" t="s">
        <v>151</v>
      </c>
      <c r="E496" s="227" t="s">
        <v>19</v>
      </c>
      <c r="F496" s="228" t="s">
        <v>85</v>
      </c>
      <c r="G496" s="225"/>
      <c r="H496" s="229">
        <v>1</v>
      </c>
      <c r="I496" s="230"/>
      <c r="J496" s="225"/>
      <c r="K496" s="225"/>
      <c r="L496" s="231"/>
      <c r="M496" s="232"/>
      <c r="N496" s="233"/>
      <c r="O496" s="233"/>
      <c r="P496" s="233"/>
      <c r="Q496" s="233"/>
      <c r="R496" s="233"/>
      <c r="S496" s="233"/>
      <c r="T496" s="23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5" t="s">
        <v>151</v>
      </c>
      <c r="AU496" s="235" t="s">
        <v>87</v>
      </c>
      <c r="AV496" s="13" t="s">
        <v>87</v>
      </c>
      <c r="AW496" s="13" t="s">
        <v>37</v>
      </c>
      <c r="AX496" s="13" t="s">
        <v>77</v>
      </c>
      <c r="AY496" s="235" t="s">
        <v>136</v>
      </c>
    </row>
    <row r="497" s="14" customFormat="1">
      <c r="A497" s="14"/>
      <c r="B497" s="236"/>
      <c r="C497" s="237"/>
      <c r="D497" s="226" t="s">
        <v>151</v>
      </c>
      <c r="E497" s="238" t="s">
        <v>19</v>
      </c>
      <c r="F497" s="239" t="s">
        <v>156</v>
      </c>
      <c r="G497" s="237"/>
      <c r="H497" s="240">
        <v>1</v>
      </c>
      <c r="I497" s="241"/>
      <c r="J497" s="237"/>
      <c r="K497" s="237"/>
      <c r="L497" s="242"/>
      <c r="M497" s="243"/>
      <c r="N497" s="244"/>
      <c r="O497" s="244"/>
      <c r="P497" s="244"/>
      <c r="Q497" s="244"/>
      <c r="R497" s="244"/>
      <c r="S497" s="244"/>
      <c r="T497" s="245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6" t="s">
        <v>151</v>
      </c>
      <c r="AU497" s="246" t="s">
        <v>87</v>
      </c>
      <c r="AV497" s="14" t="s">
        <v>146</v>
      </c>
      <c r="AW497" s="14" t="s">
        <v>37</v>
      </c>
      <c r="AX497" s="14" t="s">
        <v>85</v>
      </c>
      <c r="AY497" s="246" t="s">
        <v>136</v>
      </c>
    </row>
    <row r="498" s="2" customFormat="1" ht="24.15" customHeight="1">
      <c r="A498" s="40"/>
      <c r="B498" s="41"/>
      <c r="C498" s="206" t="s">
        <v>608</v>
      </c>
      <c r="D498" s="206" t="s">
        <v>141</v>
      </c>
      <c r="E498" s="207" t="s">
        <v>609</v>
      </c>
      <c r="F498" s="208" t="s">
        <v>610</v>
      </c>
      <c r="G498" s="209" t="s">
        <v>377</v>
      </c>
      <c r="H498" s="210">
        <v>5</v>
      </c>
      <c r="I498" s="211"/>
      <c r="J498" s="212">
        <f>ROUND(I498*H498,2)</f>
        <v>0</v>
      </c>
      <c r="K498" s="208" t="s">
        <v>19</v>
      </c>
      <c r="L498" s="46"/>
      <c r="M498" s="213" t="s">
        <v>19</v>
      </c>
      <c r="N498" s="214" t="s">
        <v>48</v>
      </c>
      <c r="O498" s="86"/>
      <c r="P498" s="215">
        <f>O498*H498</f>
        <v>0</v>
      </c>
      <c r="Q498" s="215">
        <v>0</v>
      </c>
      <c r="R498" s="215">
        <f>Q498*H498</f>
        <v>0</v>
      </c>
      <c r="S498" s="215">
        <v>0</v>
      </c>
      <c r="T498" s="216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17" t="s">
        <v>226</v>
      </c>
      <c r="AT498" s="217" t="s">
        <v>141</v>
      </c>
      <c r="AU498" s="217" t="s">
        <v>87</v>
      </c>
      <c r="AY498" s="19" t="s">
        <v>136</v>
      </c>
      <c r="BE498" s="218">
        <f>IF(N498="základní",J498,0)</f>
        <v>0</v>
      </c>
      <c r="BF498" s="218">
        <f>IF(N498="snížená",J498,0)</f>
        <v>0</v>
      </c>
      <c r="BG498" s="218">
        <f>IF(N498="zákl. přenesená",J498,0)</f>
        <v>0</v>
      </c>
      <c r="BH498" s="218">
        <f>IF(N498="sníž. přenesená",J498,0)</f>
        <v>0</v>
      </c>
      <c r="BI498" s="218">
        <f>IF(N498="nulová",J498,0)</f>
        <v>0</v>
      </c>
      <c r="BJ498" s="19" t="s">
        <v>85</v>
      </c>
      <c r="BK498" s="218">
        <f>ROUND(I498*H498,2)</f>
        <v>0</v>
      </c>
      <c r="BL498" s="19" t="s">
        <v>226</v>
      </c>
      <c r="BM498" s="217" t="s">
        <v>611</v>
      </c>
    </row>
    <row r="499" s="13" customFormat="1">
      <c r="A499" s="13"/>
      <c r="B499" s="224"/>
      <c r="C499" s="225"/>
      <c r="D499" s="226" t="s">
        <v>151</v>
      </c>
      <c r="E499" s="227" t="s">
        <v>19</v>
      </c>
      <c r="F499" s="228" t="s">
        <v>197</v>
      </c>
      <c r="G499" s="225"/>
      <c r="H499" s="229">
        <v>5</v>
      </c>
      <c r="I499" s="230"/>
      <c r="J499" s="225"/>
      <c r="K499" s="225"/>
      <c r="L499" s="231"/>
      <c r="M499" s="232"/>
      <c r="N499" s="233"/>
      <c r="O499" s="233"/>
      <c r="P499" s="233"/>
      <c r="Q499" s="233"/>
      <c r="R499" s="233"/>
      <c r="S499" s="233"/>
      <c r="T499" s="23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5" t="s">
        <v>151</v>
      </c>
      <c r="AU499" s="235" t="s">
        <v>87</v>
      </c>
      <c r="AV499" s="13" t="s">
        <v>87</v>
      </c>
      <c r="AW499" s="13" t="s">
        <v>37</v>
      </c>
      <c r="AX499" s="13" t="s">
        <v>77</v>
      </c>
      <c r="AY499" s="235" t="s">
        <v>136</v>
      </c>
    </row>
    <row r="500" s="14" customFormat="1">
      <c r="A500" s="14"/>
      <c r="B500" s="236"/>
      <c r="C500" s="237"/>
      <c r="D500" s="226" t="s">
        <v>151</v>
      </c>
      <c r="E500" s="238" t="s">
        <v>19</v>
      </c>
      <c r="F500" s="239" t="s">
        <v>156</v>
      </c>
      <c r="G500" s="237"/>
      <c r="H500" s="240">
        <v>5</v>
      </c>
      <c r="I500" s="241"/>
      <c r="J500" s="237"/>
      <c r="K500" s="237"/>
      <c r="L500" s="242"/>
      <c r="M500" s="243"/>
      <c r="N500" s="244"/>
      <c r="O500" s="244"/>
      <c r="P500" s="244"/>
      <c r="Q500" s="244"/>
      <c r="R500" s="244"/>
      <c r="S500" s="244"/>
      <c r="T500" s="245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6" t="s">
        <v>151</v>
      </c>
      <c r="AU500" s="246" t="s">
        <v>87</v>
      </c>
      <c r="AV500" s="14" t="s">
        <v>146</v>
      </c>
      <c r="AW500" s="14" t="s">
        <v>37</v>
      </c>
      <c r="AX500" s="14" t="s">
        <v>85</v>
      </c>
      <c r="AY500" s="246" t="s">
        <v>136</v>
      </c>
    </row>
    <row r="501" s="2" customFormat="1" ht="24.15" customHeight="1">
      <c r="A501" s="40"/>
      <c r="B501" s="41"/>
      <c r="C501" s="206" t="s">
        <v>612</v>
      </c>
      <c r="D501" s="206" t="s">
        <v>141</v>
      </c>
      <c r="E501" s="207" t="s">
        <v>613</v>
      </c>
      <c r="F501" s="208" t="s">
        <v>614</v>
      </c>
      <c r="G501" s="209" t="s">
        <v>377</v>
      </c>
      <c r="H501" s="210">
        <v>1</v>
      </c>
      <c r="I501" s="211"/>
      <c r="J501" s="212">
        <f>ROUND(I501*H501,2)</f>
        <v>0</v>
      </c>
      <c r="K501" s="208" t="s">
        <v>19</v>
      </c>
      <c r="L501" s="46"/>
      <c r="M501" s="213" t="s">
        <v>19</v>
      </c>
      <c r="N501" s="214" t="s">
        <v>48</v>
      </c>
      <c r="O501" s="86"/>
      <c r="P501" s="215">
        <f>O501*H501</f>
        <v>0</v>
      </c>
      <c r="Q501" s="215">
        <v>0</v>
      </c>
      <c r="R501" s="215">
        <f>Q501*H501</f>
        <v>0</v>
      </c>
      <c r="S501" s="215">
        <v>0</v>
      </c>
      <c r="T501" s="216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17" t="s">
        <v>226</v>
      </c>
      <c r="AT501" s="217" t="s">
        <v>141</v>
      </c>
      <c r="AU501" s="217" t="s">
        <v>87</v>
      </c>
      <c r="AY501" s="19" t="s">
        <v>136</v>
      </c>
      <c r="BE501" s="218">
        <f>IF(N501="základní",J501,0)</f>
        <v>0</v>
      </c>
      <c r="BF501" s="218">
        <f>IF(N501="snížená",J501,0)</f>
        <v>0</v>
      </c>
      <c r="BG501" s="218">
        <f>IF(N501="zákl. přenesená",J501,0)</f>
        <v>0</v>
      </c>
      <c r="BH501" s="218">
        <f>IF(N501="sníž. přenesená",J501,0)</f>
        <v>0</v>
      </c>
      <c r="BI501" s="218">
        <f>IF(N501="nulová",J501,0)</f>
        <v>0</v>
      </c>
      <c r="BJ501" s="19" t="s">
        <v>85</v>
      </c>
      <c r="BK501" s="218">
        <f>ROUND(I501*H501,2)</f>
        <v>0</v>
      </c>
      <c r="BL501" s="19" t="s">
        <v>226</v>
      </c>
      <c r="BM501" s="217" t="s">
        <v>615</v>
      </c>
    </row>
    <row r="502" s="13" customFormat="1">
      <c r="A502" s="13"/>
      <c r="B502" s="224"/>
      <c r="C502" s="225"/>
      <c r="D502" s="226" t="s">
        <v>151</v>
      </c>
      <c r="E502" s="227" t="s">
        <v>19</v>
      </c>
      <c r="F502" s="228" t="s">
        <v>85</v>
      </c>
      <c r="G502" s="225"/>
      <c r="H502" s="229">
        <v>1</v>
      </c>
      <c r="I502" s="230"/>
      <c r="J502" s="225"/>
      <c r="K502" s="225"/>
      <c r="L502" s="231"/>
      <c r="M502" s="232"/>
      <c r="N502" s="233"/>
      <c r="O502" s="233"/>
      <c r="P502" s="233"/>
      <c r="Q502" s="233"/>
      <c r="R502" s="233"/>
      <c r="S502" s="233"/>
      <c r="T502" s="23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5" t="s">
        <v>151</v>
      </c>
      <c r="AU502" s="235" t="s">
        <v>87</v>
      </c>
      <c r="AV502" s="13" t="s">
        <v>87</v>
      </c>
      <c r="AW502" s="13" t="s">
        <v>37</v>
      </c>
      <c r="AX502" s="13" t="s">
        <v>77</v>
      </c>
      <c r="AY502" s="235" t="s">
        <v>136</v>
      </c>
    </row>
    <row r="503" s="14" customFormat="1">
      <c r="A503" s="14"/>
      <c r="B503" s="236"/>
      <c r="C503" s="237"/>
      <c r="D503" s="226" t="s">
        <v>151</v>
      </c>
      <c r="E503" s="238" t="s">
        <v>19</v>
      </c>
      <c r="F503" s="239" t="s">
        <v>156</v>
      </c>
      <c r="G503" s="237"/>
      <c r="H503" s="240">
        <v>1</v>
      </c>
      <c r="I503" s="241"/>
      <c r="J503" s="237"/>
      <c r="K503" s="237"/>
      <c r="L503" s="242"/>
      <c r="M503" s="243"/>
      <c r="N503" s="244"/>
      <c r="O503" s="244"/>
      <c r="P503" s="244"/>
      <c r="Q503" s="244"/>
      <c r="R503" s="244"/>
      <c r="S503" s="244"/>
      <c r="T503" s="245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6" t="s">
        <v>151</v>
      </c>
      <c r="AU503" s="246" t="s">
        <v>87</v>
      </c>
      <c r="AV503" s="14" t="s">
        <v>146</v>
      </c>
      <c r="AW503" s="14" t="s">
        <v>37</v>
      </c>
      <c r="AX503" s="14" t="s">
        <v>85</v>
      </c>
      <c r="AY503" s="246" t="s">
        <v>136</v>
      </c>
    </row>
    <row r="504" s="2" customFormat="1" ht="24.15" customHeight="1">
      <c r="A504" s="40"/>
      <c r="B504" s="41"/>
      <c r="C504" s="206" t="s">
        <v>616</v>
      </c>
      <c r="D504" s="206" t="s">
        <v>141</v>
      </c>
      <c r="E504" s="207" t="s">
        <v>617</v>
      </c>
      <c r="F504" s="208" t="s">
        <v>618</v>
      </c>
      <c r="G504" s="209" t="s">
        <v>377</v>
      </c>
      <c r="H504" s="210">
        <v>1</v>
      </c>
      <c r="I504" s="211"/>
      <c r="J504" s="212">
        <f>ROUND(I504*H504,2)</f>
        <v>0</v>
      </c>
      <c r="K504" s="208" t="s">
        <v>19</v>
      </c>
      <c r="L504" s="46"/>
      <c r="M504" s="213" t="s">
        <v>19</v>
      </c>
      <c r="N504" s="214" t="s">
        <v>48</v>
      </c>
      <c r="O504" s="86"/>
      <c r="P504" s="215">
        <f>O504*H504</f>
        <v>0</v>
      </c>
      <c r="Q504" s="215">
        <v>0</v>
      </c>
      <c r="R504" s="215">
        <f>Q504*H504</f>
        <v>0</v>
      </c>
      <c r="S504" s="215">
        <v>0</v>
      </c>
      <c r="T504" s="216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17" t="s">
        <v>226</v>
      </c>
      <c r="AT504" s="217" t="s">
        <v>141</v>
      </c>
      <c r="AU504" s="217" t="s">
        <v>87</v>
      </c>
      <c r="AY504" s="19" t="s">
        <v>136</v>
      </c>
      <c r="BE504" s="218">
        <f>IF(N504="základní",J504,0)</f>
        <v>0</v>
      </c>
      <c r="BF504" s="218">
        <f>IF(N504="snížená",J504,0)</f>
        <v>0</v>
      </c>
      <c r="BG504" s="218">
        <f>IF(N504="zákl. přenesená",J504,0)</f>
        <v>0</v>
      </c>
      <c r="BH504" s="218">
        <f>IF(N504="sníž. přenesená",J504,0)</f>
        <v>0</v>
      </c>
      <c r="BI504" s="218">
        <f>IF(N504="nulová",J504,0)</f>
        <v>0</v>
      </c>
      <c r="BJ504" s="19" t="s">
        <v>85</v>
      </c>
      <c r="BK504" s="218">
        <f>ROUND(I504*H504,2)</f>
        <v>0</v>
      </c>
      <c r="BL504" s="19" t="s">
        <v>226</v>
      </c>
      <c r="BM504" s="217" t="s">
        <v>619</v>
      </c>
    </row>
    <row r="505" s="13" customFormat="1">
      <c r="A505" s="13"/>
      <c r="B505" s="224"/>
      <c r="C505" s="225"/>
      <c r="D505" s="226" t="s">
        <v>151</v>
      </c>
      <c r="E505" s="227" t="s">
        <v>19</v>
      </c>
      <c r="F505" s="228" t="s">
        <v>85</v>
      </c>
      <c r="G505" s="225"/>
      <c r="H505" s="229">
        <v>1</v>
      </c>
      <c r="I505" s="230"/>
      <c r="J505" s="225"/>
      <c r="K505" s="225"/>
      <c r="L505" s="231"/>
      <c r="M505" s="232"/>
      <c r="N505" s="233"/>
      <c r="O505" s="233"/>
      <c r="P505" s="233"/>
      <c r="Q505" s="233"/>
      <c r="R505" s="233"/>
      <c r="S505" s="233"/>
      <c r="T505" s="23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5" t="s">
        <v>151</v>
      </c>
      <c r="AU505" s="235" t="s">
        <v>87</v>
      </c>
      <c r="AV505" s="13" t="s">
        <v>87</v>
      </c>
      <c r="AW505" s="13" t="s">
        <v>37</v>
      </c>
      <c r="AX505" s="13" t="s">
        <v>77</v>
      </c>
      <c r="AY505" s="235" t="s">
        <v>136</v>
      </c>
    </row>
    <row r="506" s="14" customFormat="1">
      <c r="A506" s="14"/>
      <c r="B506" s="236"/>
      <c r="C506" s="237"/>
      <c r="D506" s="226" t="s">
        <v>151</v>
      </c>
      <c r="E506" s="238" t="s">
        <v>19</v>
      </c>
      <c r="F506" s="239" t="s">
        <v>156</v>
      </c>
      <c r="G506" s="237"/>
      <c r="H506" s="240">
        <v>1</v>
      </c>
      <c r="I506" s="241"/>
      <c r="J506" s="237"/>
      <c r="K506" s="237"/>
      <c r="L506" s="242"/>
      <c r="M506" s="243"/>
      <c r="N506" s="244"/>
      <c r="O506" s="244"/>
      <c r="P506" s="244"/>
      <c r="Q506" s="244"/>
      <c r="R506" s="244"/>
      <c r="S506" s="244"/>
      <c r="T506" s="245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6" t="s">
        <v>151</v>
      </c>
      <c r="AU506" s="246" t="s">
        <v>87</v>
      </c>
      <c r="AV506" s="14" t="s">
        <v>146</v>
      </c>
      <c r="AW506" s="14" t="s">
        <v>37</v>
      </c>
      <c r="AX506" s="14" t="s">
        <v>85</v>
      </c>
      <c r="AY506" s="246" t="s">
        <v>136</v>
      </c>
    </row>
    <row r="507" s="2" customFormat="1" ht="24.15" customHeight="1">
      <c r="A507" s="40"/>
      <c r="B507" s="41"/>
      <c r="C507" s="206" t="s">
        <v>620</v>
      </c>
      <c r="D507" s="206" t="s">
        <v>141</v>
      </c>
      <c r="E507" s="207" t="s">
        <v>621</v>
      </c>
      <c r="F507" s="208" t="s">
        <v>622</v>
      </c>
      <c r="G507" s="209" t="s">
        <v>377</v>
      </c>
      <c r="H507" s="210">
        <v>1</v>
      </c>
      <c r="I507" s="211"/>
      <c r="J507" s="212">
        <f>ROUND(I507*H507,2)</f>
        <v>0</v>
      </c>
      <c r="K507" s="208" t="s">
        <v>19</v>
      </c>
      <c r="L507" s="46"/>
      <c r="M507" s="213" t="s">
        <v>19</v>
      </c>
      <c r="N507" s="214" t="s">
        <v>48</v>
      </c>
      <c r="O507" s="86"/>
      <c r="P507" s="215">
        <f>O507*H507</f>
        <v>0</v>
      </c>
      <c r="Q507" s="215">
        <v>0</v>
      </c>
      <c r="R507" s="215">
        <f>Q507*H507</f>
        <v>0</v>
      </c>
      <c r="S507" s="215">
        <v>0</v>
      </c>
      <c r="T507" s="216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17" t="s">
        <v>226</v>
      </c>
      <c r="AT507" s="217" t="s">
        <v>141</v>
      </c>
      <c r="AU507" s="217" t="s">
        <v>87</v>
      </c>
      <c r="AY507" s="19" t="s">
        <v>136</v>
      </c>
      <c r="BE507" s="218">
        <f>IF(N507="základní",J507,0)</f>
        <v>0</v>
      </c>
      <c r="BF507" s="218">
        <f>IF(N507="snížená",J507,0)</f>
        <v>0</v>
      </c>
      <c r="BG507" s="218">
        <f>IF(N507="zákl. přenesená",J507,0)</f>
        <v>0</v>
      </c>
      <c r="BH507" s="218">
        <f>IF(N507="sníž. přenesená",J507,0)</f>
        <v>0</v>
      </c>
      <c r="BI507" s="218">
        <f>IF(N507="nulová",J507,0)</f>
        <v>0</v>
      </c>
      <c r="BJ507" s="19" t="s">
        <v>85</v>
      </c>
      <c r="BK507" s="218">
        <f>ROUND(I507*H507,2)</f>
        <v>0</v>
      </c>
      <c r="BL507" s="19" t="s">
        <v>226</v>
      </c>
      <c r="BM507" s="217" t="s">
        <v>623</v>
      </c>
    </row>
    <row r="508" s="13" customFormat="1">
      <c r="A508" s="13"/>
      <c r="B508" s="224"/>
      <c r="C508" s="225"/>
      <c r="D508" s="226" t="s">
        <v>151</v>
      </c>
      <c r="E508" s="227" t="s">
        <v>19</v>
      </c>
      <c r="F508" s="228" t="s">
        <v>85</v>
      </c>
      <c r="G508" s="225"/>
      <c r="H508" s="229">
        <v>1</v>
      </c>
      <c r="I508" s="230"/>
      <c r="J508" s="225"/>
      <c r="K508" s="225"/>
      <c r="L508" s="231"/>
      <c r="M508" s="232"/>
      <c r="N508" s="233"/>
      <c r="O508" s="233"/>
      <c r="P508" s="233"/>
      <c r="Q508" s="233"/>
      <c r="R508" s="233"/>
      <c r="S508" s="233"/>
      <c r="T508" s="23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5" t="s">
        <v>151</v>
      </c>
      <c r="AU508" s="235" t="s">
        <v>87</v>
      </c>
      <c r="AV508" s="13" t="s">
        <v>87</v>
      </c>
      <c r="AW508" s="13" t="s">
        <v>37</v>
      </c>
      <c r="AX508" s="13" t="s">
        <v>77</v>
      </c>
      <c r="AY508" s="235" t="s">
        <v>136</v>
      </c>
    </row>
    <row r="509" s="14" customFormat="1">
      <c r="A509" s="14"/>
      <c r="B509" s="236"/>
      <c r="C509" s="237"/>
      <c r="D509" s="226" t="s">
        <v>151</v>
      </c>
      <c r="E509" s="238" t="s">
        <v>19</v>
      </c>
      <c r="F509" s="239" t="s">
        <v>156</v>
      </c>
      <c r="G509" s="237"/>
      <c r="H509" s="240">
        <v>1</v>
      </c>
      <c r="I509" s="241"/>
      <c r="J509" s="237"/>
      <c r="K509" s="237"/>
      <c r="L509" s="242"/>
      <c r="M509" s="243"/>
      <c r="N509" s="244"/>
      <c r="O509" s="244"/>
      <c r="P509" s="244"/>
      <c r="Q509" s="244"/>
      <c r="R509" s="244"/>
      <c r="S509" s="244"/>
      <c r="T509" s="245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6" t="s">
        <v>151</v>
      </c>
      <c r="AU509" s="246" t="s">
        <v>87</v>
      </c>
      <c r="AV509" s="14" t="s">
        <v>146</v>
      </c>
      <c r="AW509" s="14" t="s">
        <v>37</v>
      </c>
      <c r="AX509" s="14" t="s">
        <v>85</v>
      </c>
      <c r="AY509" s="246" t="s">
        <v>136</v>
      </c>
    </row>
    <row r="510" s="2" customFormat="1" ht="24.15" customHeight="1">
      <c r="A510" s="40"/>
      <c r="B510" s="41"/>
      <c r="C510" s="206" t="s">
        <v>624</v>
      </c>
      <c r="D510" s="206" t="s">
        <v>141</v>
      </c>
      <c r="E510" s="207" t="s">
        <v>625</v>
      </c>
      <c r="F510" s="208" t="s">
        <v>626</v>
      </c>
      <c r="G510" s="209" t="s">
        <v>411</v>
      </c>
      <c r="H510" s="278"/>
      <c r="I510" s="211"/>
      <c r="J510" s="212">
        <f>ROUND(I510*H510,2)</f>
        <v>0</v>
      </c>
      <c r="K510" s="208" t="s">
        <v>145</v>
      </c>
      <c r="L510" s="46"/>
      <c r="M510" s="213" t="s">
        <v>19</v>
      </c>
      <c r="N510" s="214" t="s">
        <v>48</v>
      </c>
      <c r="O510" s="86"/>
      <c r="P510" s="215">
        <f>O510*H510</f>
        <v>0</v>
      </c>
      <c r="Q510" s="215">
        <v>0</v>
      </c>
      <c r="R510" s="215">
        <f>Q510*H510</f>
        <v>0</v>
      </c>
      <c r="S510" s="215">
        <v>0</v>
      </c>
      <c r="T510" s="216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17" t="s">
        <v>226</v>
      </c>
      <c r="AT510" s="217" t="s">
        <v>141</v>
      </c>
      <c r="AU510" s="217" t="s">
        <v>87</v>
      </c>
      <c r="AY510" s="19" t="s">
        <v>136</v>
      </c>
      <c r="BE510" s="218">
        <f>IF(N510="základní",J510,0)</f>
        <v>0</v>
      </c>
      <c r="BF510" s="218">
        <f>IF(N510="snížená",J510,0)</f>
        <v>0</v>
      </c>
      <c r="BG510" s="218">
        <f>IF(N510="zákl. přenesená",J510,0)</f>
        <v>0</v>
      </c>
      <c r="BH510" s="218">
        <f>IF(N510="sníž. přenesená",J510,0)</f>
        <v>0</v>
      </c>
      <c r="BI510" s="218">
        <f>IF(N510="nulová",J510,0)</f>
        <v>0</v>
      </c>
      <c r="BJ510" s="19" t="s">
        <v>85</v>
      </c>
      <c r="BK510" s="218">
        <f>ROUND(I510*H510,2)</f>
        <v>0</v>
      </c>
      <c r="BL510" s="19" t="s">
        <v>226</v>
      </c>
      <c r="BM510" s="217" t="s">
        <v>627</v>
      </c>
    </row>
    <row r="511" s="2" customFormat="1">
      <c r="A511" s="40"/>
      <c r="B511" s="41"/>
      <c r="C511" s="42"/>
      <c r="D511" s="219" t="s">
        <v>149</v>
      </c>
      <c r="E511" s="42"/>
      <c r="F511" s="220" t="s">
        <v>628</v>
      </c>
      <c r="G511" s="42"/>
      <c r="H511" s="42"/>
      <c r="I511" s="221"/>
      <c r="J511" s="42"/>
      <c r="K511" s="42"/>
      <c r="L511" s="46"/>
      <c r="M511" s="222"/>
      <c r="N511" s="223"/>
      <c r="O511" s="86"/>
      <c r="P511" s="86"/>
      <c r="Q511" s="86"/>
      <c r="R511" s="86"/>
      <c r="S511" s="86"/>
      <c r="T511" s="87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149</v>
      </c>
      <c r="AU511" s="19" t="s">
        <v>87</v>
      </c>
    </row>
    <row r="512" s="2" customFormat="1" ht="24.15" customHeight="1">
      <c r="A512" s="40"/>
      <c r="B512" s="41"/>
      <c r="C512" s="206" t="s">
        <v>629</v>
      </c>
      <c r="D512" s="206" t="s">
        <v>141</v>
      </c>
      <c r="E512" s="207" t="s">
        <v>630</v>
      </c>
      <c r="F512" s="208" t="s">
        <v>631</v>
      </c>
      <c r="G512" s="209" t="s">
        <v>411</v>
      </c>
      <c r="H512" s="278"/>
      <c r="I512" s="211"/>
      <c r="J512" s="212">
        <f>ROUND(I512*H512,2)</f>
        <v>0</v>
      </c>
      <c r="K512" s="208" t="s">
        <v>19</v>
      </c>
      <c r="L512" s="46"/>
      <c r="M512" s="213" t="s">
        <v>19</v>
      </c>
      <c r="N512" s="214" t="s">
        <v>48</v>
      </c>
      <c r="O512" s="86"/>
      <c r="P512" s="215">
        <f>O512*H512</f>
        <v>0</v>
      </c>
      <c r="Q512" s="215">
        <v>0</v>
      </c>
      <c r="R512" s="215">
        <f>Q512*H512</f>
        <v>0</v>
      </c>
      <c r="S512" s="215">
        <v>0</v>
      </c>
      <c r="T512" s="216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17" t="s">
        <v>226</v>
      </c>
      <c r="AT512" s="217" t="s">
        <v>141</v>
      </c>
      <c r="AU512" s="217" t="s">
        <v>87</v>
      </c>
      <c r="AY512" s="19" t="s">
        <v>136</v>
      </c>
      <c r="BE512" s="218">
        <f>IF(N512="základní",J512,0)</f>
        <v>0</v>
      </c>
      <c r="BF512" s="218">
        <f>IF(N512="snížená",J512,0)</f>
        <v>0</v>
      </c>
      <c r="BG512" s="218">
        <f>IF(N512="zákl. přenesená",J512,0)</f>
        <v>0</v>
      </c>
      <c r="BH512" s="218">
        <f>IF(N512="sníž. přenesená",J512,0)</f>
        <v>0</v>
      </c>
      <c r="BI512" s="218">
        <f>IF(N512="nulová",J512,0)</f>
        <v>0</v>
      </c>
      <c r="BJ512" s="19" t="s">
        <v>85</v>
      </c>
      <c r="BK512" s="218">
        <f>ROUND(I512*H512,2)</f>
        <v>0</v>
      </c>
      <c r="BL512" s="19" t="s">
        <v>226</v>
      </c>
      <c r="BM512" s="217" t="s">
        <v>632</v>
      </c>
    </row>
    <row r="513" s="12" customFormat="1" ht="22.8" customHeight="1">
      <c r="A513" s="12"/>
      <c r="B513" s="190"/>
      <c r="C513" s="191"/>
      <c r="D513" s="192" t="s">
        <v>76</v>
      </c>
      <c r="E513" s="204" t="s">
        <v>633</v>
      </c>
      <c r="F513" s="204" t="s">
        <v>634</v>
      </c>
      <c r="G513" s="191"/>
      <c r="H513" s="191"/>
      <c r="I513" s="194"/>
      <c r="J513" s="205">
        <f>BK513</f>
        <v>0</v>
      </c>
      <c r="K513" s="191"/>
      <c r="L513" s="196"/>
      <c r="M513" s="197"/>
      <c r="N513" s="198"/>
      <c r="O513" s="198"/>
      <c r="P513" s="199">
        <f>SUM(P514:P585)</f>
        <v>0</v>
      </c>
      <c r="Q513" s="198"/>
      <c r="R513" s="199">
        <f>SUM(R514:R585)</f>
        <v>33.735282359999999</v>
      </c>
      <c r="S513" s="198"/>
      <c r="T513" s="200">
        <f>SUM(T514:T585)</f>
        <v>0.54142568000000002</v>
      </c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R513" s="201" t="s">
        <v>87</v>
      </c>
      <c r="AT513" s="202" t="s">
        <v>76</v>
      </c>
      <c r="AU513" s="202" t="s">
        <v>85</v>
      </c>
      <c r="AY513" s="201" t="s">
        <v>136</v>
      </c>
      <c r="BK513" s="203">
        <f>SUM(BK514:BK585)</f>
        <v>0</v>
      </c>
    </row>
    <row r="514" s="2" customFormat="1" ht="33" customHeight="1">
      <c r="A514" s="40"/>
      <c r="B514" s="41"/>
      <c r="C514" s="206" t="s">
        <v>635</v>
      </c>
      <c r="D514" s="206" t="s">
        <v>141</v>
      </c>
      <c r="E514" s="207" t="s">
        <v>636</v>
      </c>
      <c r="F514" s="208" t="s">
        <v>637</v>
      </c>
      <c r="G514" s="209" t="s">
        <v>144</v>
      </c>
      <c r="H514" s="210">
        <v>95.290000000000006</v>
      </c>
      <c r="I514" s="211"/>
      <c r="J514" s="212">
        <f>ROUND(I514*H514,2)</f>
        <v>0</v>
      </c>
      <c r="K514" s="208" t="s">
        <v>145</v>
      </c>
      <c r="L514" s="46"/>
      <c r="M514" s="213" t="s">
        <v>19</v>
      </c>
      <c r="N514" s="214" t="s">
        <v>48</v>
      </c>
      <c r="O514" s="86"/>
      <c r="P514" s="215">
        <f>O514*H514</f>
        <v>0</v>
      </c>
      <c r="Q514" s="215">
        <v>0.00038999999999999999</v>
      </c>
      <c r="R514" s="215">
        <f>Q514*H514</f>
        <v>0.037163100000000004</v>
      </c>
      <c r="S514" s="215">
        <v>0</v>
      </c>
      <c r="T514" s="216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17" t="s">
        <v>146</v>
      </c>
      <c r="AT514" s="217" t="s">
        <v>141</v>
      </c>
      <c r="AU514" s="217" t="s">
        <v>87</v>
      </c>
      <c r="AY514" s="19" t="s">
        <v>136</v>
      </c>
      <c r="BE514" s="218">
        <f>IF(N514="základní",J514,0)</f>
        <v>0</v>
      </c>
      <c r="BF514" s="218">
        <f>IF(N514="snížená",J514,0)</f>
        <v>0</v>
      </c>
      <c r="BG514" s="218">
        <f>IF(N514="zákl. přenesená",J514,0)</f>
        <v>0</v>
      </c>
      <c r="BH514" s="218">
        <f>IF(N514="sníž. přenesená",J514,0)</f>
        <v>0</v>
      </c>
      <c r="BI514" s="218">
        <f>IF(N514="nulová",J514,0)</f>
        <v>0</v>
      </c>
      <c r="BJ514" s="19" t="s">
        <v>85</v>
      </c>
      <c r="BK514" s="218">
        <f>ROUND(I514*H514,2)</f>
        <v>0</v>
      </c>
      <c r="BL514" s="19" t="s">
        <v>146</v>
      </c>
      <c r="BM514" s="217" t="s">
        <v>638</v>
      </c>
    </row>
    <row r="515" s="2" customFormat="1">
      <c r="A515" s="40"/>
      <c r="B515" s="41"/>
      <c r="C515" s="42"/>
      <c r="D515" s="219" t="s">
        <v>149</v>
      </c>
      <c r="E515" s="42"/>
      <c r="F515" s="220" t="s">
        <v>639</v>
      </c>
      <c r="G515" s="42"/>
      <c r="H515" s="42"/>
      <c r="I515" s="221"/>
      <c r="J515" s="42"/>
      <c r="K515" s="42"/>
      <c r="L515" s="46"/>
      <c r="M515" s="222"/>
      <c r="N515" s="223"/>
      <c r="O515" s="86"/>
      <c r="P515" s="86"/>
      <c r="Q515" s="86"/>
      <c r="R515" s="86"/>
      <c r="S515" s="86"/>
      <c r="T515" s="87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149</v>
      </c>
      <c r="AU515" s="19" t="s">
        <v>87</v>
      </c>
    </row>
    <row r="516" s="15" customFormat="1">
      <c r="A516" s="15"/>
      <c r="B516" s="247"/>
      <c r="C516" s="248"/>
      <c r="D516" s="226" t="s">
        <v>151</v>
      </c>
      <c r="E516" s="249" t="s">
        <v>19</v>
      </c>
      <c r="F516" s="250" t="s">
        <v>640</v>
      </c>
      <c r="G516" s="248"/>
      <c r="H516" s="249" t="s">
        <v>19</v>
      </c>
      <c r="I516" s="251"/>
      <c r="J516" s="248"/>
      <c r="K516" s="248"/>
      <c r="L516" s="252"/>
      <c r="M516" s="253"/>
      <c r="N516" s="254"/>
      <c r="O516" s="254"/>
      <c r="P516" s="254"/>
      <c r="Q516" s="254"/>
      <c r="R516" s="254"/>
      <c r="S516" s="254"/>
      <c r="T516" s="25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56" t="s">
        <v>151</v>
      </c>
      <c r="AU516" s="256" t="s">
        <v>87</v>
      </c>
      <c r="AV516" s="15" t="s">
        <v>85</v>
      </c>
      <c r="AW516" s="15" t="s">
        <v>37</v>
      </c>
      <c r="AX516" s="15" t="s">
        <v>77</v>
      </c>
      <c r="AY516" s="256" t="s">
        <v>136</v>
      </c>
    </row>
    <row r="517" s="15" customFormat="1">
      <c r="A517" s="15"/>
      <c r="B517" s="247"/>
      <c r="C517" s="248"/>
      <c r="D517" s="226" t="s">
        <v>151</v>
      </c>
      <c r="E517" s="249" t="s">
        <v>19</v>
      </c>
      <c r="F517" s="250" t="s">
        <v>161</v>
      </c>
      <c r="G517" s="248"/>
      <c r="H517" s="249" t="s">
        <v>19</v>
      </c>
      <c r="I517" s="251"/>
      <c r="J517" s="248"/>
      <c r="K517" s="248"/>
      <c r="L517" s="252"/>
      <c r="M517" s="253"/>
      <c r="N517" s="254"/>
      <c r="O517" s="254"/>
      <c r="P517" s="254"/>
      <c r="Q517" s="254"/>
      <c r="R517" s="254"/>
      <c r="S517" s="254"/>
      <c r="T517" s="25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56" t="s">
        <v>151</v>
      </c>
      <c r="AU517" s="256" t="s">
        <v>87</v>
      </c>
      <c r="AV517" s="15" t="s">
        <v>85</v>
      </c>
      <c r="AW517" s="15" t="s">
        <v>37</v>
      </c>
      <c r="AX517" s="15" t="s">
        <v>77</v>
      </c>
      <c r="AY517" s="256" t="s">
        <v>136</v>
      </c>
    </row>
    <row r="518" s="13" customFormat="1">
      <c r="A518" s="13"/>
      <c r="B518" s="224"/>
      <c r="C518" s="225"/>
      <c r="D518" s="226" t="s">
        <v>151</v>
      </c>
      <c r="E518" s="227" t="s">
        <v>19</v>
      </c>
      <c r="F518" s="228" t="s">
        <v>162</v>
      </c>
      <c r="G518" s="225"/>
      <c r="H518" s="229">
        <v>7.7599999999999998</v>
      </c>
      <c r="I518" s="230"/>
      <c r="J518" s="225"/>
      <c r="K518" s="225"/>
      <c r="L518" s="231"/>
      <c r="M518" s="232"/>
      <c r="N518" s="233"/>
      <c r="O518" s="233"/>
      <c r="P518" s="233"/>
      <c r="Q518" s="233"/>
      <c r="R518" s="233"/>
      <c r="S518" s="233"/>
      <c r="T518" s="23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5" t="s">
        <v>151</v>
      </c>
      <c r="AU518" s="235" t="s">
        <v>87</v>
      </c>
      <c r="AV518" s="13" t="s">
        <v>87</v>
      </c>
      <c r="AW518" s="13" t="s">
        <v>37</v>
      </c>
      <c r="AX518" s="13" t="s">
        <v>77</v>
      </c>
      <c r="AY518" s="235" t="s">
        <v>136</v>
      </c>
    </row>
    <row r="519" s="13" customFormat="1">
      <c r="A519" s="13"/>
      <c r="B519" s="224"/>
      <c r="C519" s="225"/>
      <c r="D519" s="226" t="s">
        <v>151</v>
      </c>
      <c r="E519" s="227" t="s">
        <v>19</v>
      </c>
      <c r="F519" s="228" t="s">
        <v>163</v>
      </c>
      <c r="G519" s="225"/>
      <c r="H519" s="229">
        <v>0.38</v>
      </c>
      <c r="I519" s="230"/>
      <c r="J519" s="225"/>
      <c r="K519" s="225"/>
      <c r="L519" s="231"/>
      <c r="M519" s="232"/>
      <c r="N519" s="233"/>
      <c r="O519" s="233"/>
      <c r="P519" s="233"/>
      <c r="Q519" s="233"/>
      <c r="R519" s="233"/>
      <c r="S519" s="233"/>
      <c r="T519" s="23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5" t="s">
        <v>151</v>
      </c>
      <c r="AU519" s="235" t="s">
        <v>87</v>
      </c>
      <c r="AV519" s="13" t="s">
        <v>87</v>
      </c>
      <c r="AW519" s="13" t="s">
        <v>37</v>
      </c>
      <c r="AX519" s="13" t="s">
        <v>77</v>
      </c>
      <c r="AY519" s="235" t="s">
        <v>136</v>
      </c>
    </row>
    <row r="520" s="13" customFormat="1">
      <c r="A520" s="13"/>
      <c r="B520" s="224"/>
      <c r="C520" s="225"/>
      <c r="D520" s="226" t="s">
        <v>151</v>
      </c>
      <c r="E520" s="227" t="s">
        <v>19</v>
      </c>
      <c r="F520" s="228" t="s">
        <v>164</v>
      </c>
      <c r="G520" s="225"/>
      <c r="H520" s="229">
        <v>5.7400000000000002</v>
      </c>
      <c r="I520" s="230"/>
      <c r="J520" s="225"/>
      <c r="K520" s="225"/>
      <c r="L520" s="231"/>
      <c r="M520" s="232"/>
      <c r="N520" s="233"/>
      <c r="O520" s="233"/>
      <c r="P520" s="233"/>
      <c r="Q520" s="233"/>
      <c r="R520" s="233"/>
      <c r="S520" s="233"/>
      <c r="T520" s="23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5" t="s">
        <v>151</v>
      </c>
      <c r="AU520" s="235" t="s">
        <v>87</v>
      </c>
      <c r="AV520" s="13" t="s">
        <v>87</v>
      </c>
      <c r="AW520" s="13" t="s">
        <v>37</v>
      </c>
      <c r="AX520" s="13" t="s">
        <v>77</v>
      </c>
      <c r="AY520" s="235" t="s">
        <v>136</v>
      </c>
    </row>
    <row r="521" s="13" customFormat="1">
      <c r="A521" s="13"/>
      <c r="B521" s="224"/>
      <c r="C521" s="225"/>
      <c r="D521" s="226" t="s">
        <v>151</v>
      </c>
      <c r="E521" s="227" t="s">
        <v>19</v>
      </c>
      <c r="F521" s="228" t="s">
        <v>165</v>
      </c>
      <c r="G521" s="225"/>
      <c r="H521" s="229">
        <v>1</v>
      </c>
      <c r="I521" s="230"/>
      <c r="J521" s="225"/>
      <c r="K521" s="225"/>
      <c r="L521" s="231"/>
      <c r="M521" s="232"/>
      <c r="N521" s="233"/>
      <c r="O521" s="233"/>
      <c r="P521" s="233"/>
      <c r="Q521" s="233"/>
      <c r="R521" s="233"/>
      <c r="S521" s="233"/>
      <c r="T521" s="23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5" t="s">
        <v>151</v>
      </c>
      <c r="AU521" s="235" t="s">
        <v>87</v>
      </c>
      <c r="AV521" s="13" t="s">
        <v>87</v>
      </c>
      <c r="AW521" s="13" t="s">
        <v>37</v>
      </c>
      <c r="AX521" s="13" t="s">
        <v>77</v>
      </c>
      <c r="AY521" s="235" t="s">
        <v>136</v>
      </c>
    </row>
    <row r="522" s="13" customFormat="1">
      <c r="A522" s="13"/>
      <c r="B522" s="224"/>
      <c r="C522" s="225"/>
      <c r="D522" s="226" t="s">
        <v>151</v>
      </c>
      <c r="E522" s="227" t="s">
        <v>19</v>
      </c>
      <c r="F522" s="228" t="s">
        <v>166</v>
      </c>
      <c r="G522" s="225"/>
      <c r="H522" s="229">
        <v>2.1000000000000001</v>
      </c>
      <c r="I522" s="230"/>
      <c r="J522" s="225"/>
      <c r="K522" s="225"/>
      <c r="L522" s="231"/>
      <c r="M522" s="232"/>
      <c r="N522" s="233"/>
      <c r="O522" s="233"/>
      <c r="P522" s="233"/>
      <c r="Q522" s="233"/>
      <c r="R522" s="233"/>
      <c r="S522" s="233"/>
      <c r="T522" s="23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5" t="s">
        <v>151</v>
      </c>
      <c r="AU522" s="235" t="s">
        <v>87</v>
      </c>
      <c r="AV522" s="13" t="s">
        <v>87</v>
      </c>
      <c r="AW522" s="13" t="s">
        <v>37</v>
      </c>
      <c r="AX522" s="13" t="s">
        <v>77</v>
      </c>
      <c r="AY522" s="235" t="s">
        <v>136</v>
      </c>
    </row>
    <row r="523" s="13" customFormat="1">
      <c r="A523" s="13"/>
      <c r="B523" s="224"/>
      <c r="C523" s="225"/>
      <c r="D523" s="226" t="s">
        <v>151</v>
      </c>
      <c r="E523" s="227" t="s">
        <v>19</v>
      </c>
      <c r="F523" s="228" t="s">
        <v>167</v>
      </c>
      <c r="G523" s="225"/>
      <c r="H523" s="229">
        <v>6.2199999999999998</v>
      </c>
      <c r="I523" s="230"/>
      <c r="J523" s="225"/>
      <c r="K523" s="225"/>
      <c r="L523" s="231"/>
      <c r="M523" s="232"/>
      <c r="N523" s="233"/>
      <c r="O523" s="233"/>
      <c r="P523" s="233"/>
      <c r="Q523" s="233"/>
      <c r="R523" s="233"/>
      <c r="S523" s="233"/>
      <c r="T523" s="23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5" t="s">
        <v>151</v>
      </c>
      <c r="AU523" s="235" t="s">
        <v>87</v>
      </c>
      <c r="AV523" s="13" t="s">
        <v>87</v>
      </c>
      <c r="AW523" s="13" t="s">
        <v>37</v>
      </c>
      <c r="AX523" s="13" t="s">
        <v>77</v>
      </c>
      <c r="AY523" s="235" t="s">
        <v>136</v>
      </c>
    </row>
    <row r="524" s="16" customFormat="1">
      <c r="A524" s="16"/>
      <c r="B524" s="257"/>
      <c r="C524" s="258"/>
      <c r="D524" s="226" t="s">
        <v>151</v>
      </c>
      <c r="E524" s="259" t="s">
        <v>19</v>
      </c>
      <c r="F524" s="260" t="s">
        <v>168</v>
      </c>
      <c r="G524" s="258"/>
      <c r="H524" s="261">
        <v>23.199999999999999</v>
      </c>
      <c r="I524" s="262"/>
      <c r="J524" s="258"/>
      <c r="K524" s="258"/>
      <c r="L524" s="263"/>
      <c r="M524" s="264"/>
      <c r="N524" s="265"/>
      <c r="O524" s="265"/>
      <c r="P524" s="265"/>
      <c r="Q524" s="265"/>
      <c r="R524" s="265"/>
      <c r="S524" s="265"/>
      <c r="T524" s="26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T524" s="267" t="s">
        <v>151</v>
      </c>
      <c r="AU524" s="267" t="s">
        <v>87</v>
      </c>
      <c r="AV524" s="16" t="s">
        <v>147</v>
      </c>
      <c r="AW524" s="16" t="s">
        <v>37</v>
      </c>
      <c r="AX524" s="16" t="s">
        <v>77</v>
      </c>
      <c r="AY524" s="267" t="s">
        <v>136</v>
      </c>
    </row>
    <row r="525" s="15" customFormat="1">
      <c r="A525" s="15"/>
      <c r="B525" s="247"/>
      <c r="C525" s="248"/>
      <c r="D525" s="226" t="s">
        <v>151</v>
      </c>
      <c r="E525" s="249" t="s">
        <v>19</v>
      </c>
      <c r="F525" s="250" t="s">
        <v>169</v>
      </c>
      <c r="G525" s="248"/>
      <c r="H525" s="249" t="s">
        <v>19</v>
      </c>
      <c r="I525" s="251"/>
      <c r="J525" s="248"/>
      <c r="K525" s="248"/>
      <c r="L525" s="252"/>
      <c r="M525" s="253"/>
      <c r="N525" s="254"/>
      <c r="O525" s="254"/>
      <c r="P525" s="254"/>
      <c r="Q525" s="254"/>
      <c r="R525" s="254"/>
      <c r="S525" s="254"/>
      <c r="T525" s="25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56" t="s">
        <v>151</v>
      </c>
      <c r="AU525" s="256" t="s">
        <v>87</v>
      </c>
      <c r="AV525" s="15" t="s">
        <v>85</v>
      </c>
      <c r="AW525" s="15" t="s">
        <v>37</v>
      </c>
      <c r="AX525" s="15" t="s">
        <v>77</v>
      </c>
      <c r="AY525" s="256" t="s">
        <v>136</v>
      </c>
    </row>
    <row r="526" s="13" customFormat="1">
      <c r="A526" s="13"/>
      <c r="B526" s="224"/>
      <c r="C526" s="225"/>
      <c r="D526" s="226" t="s">
        <v>151</v>
      </c>
      <c r="E526" s="227" t="s">
        <v>19</v>
      </c>
      <c r="F526" s="228" t="s">
        <v>170</v>
      </c>
      <c r="G526" s="225"/>
      <c r="H526" s="229">
        <v>7.5300000000000002</v>
      </c>
      <c r="I526" s="230"/>
      <c r="J526" s="225"/>
      <c r="K526" s="225"/>
      <c r="L526" s="231"/>
      <c r="M526" s="232"/>
      <c r="N526" s="233"/>
      <c r="O526" s="233"/>
      <c r="P526" s="233"/>
      <c r="Q526" s="233"/>
      <c r="R526" s="233"/>
      <c r="S526" s="233"/>
      <c r="T526" s="23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5" t="s">
        <v>151</v>
      </c>
      <c r="AU526" s="235" t="s">
        <v>87</v>
      </c>
      <c r="AV526" s="13" t="s">
        <v>87</v>
      </c>
      <c r="AW526" s="13" t="s">
        <v>37</v>
      </c>
      <c r="AX526" s="13" t="s">
        <v>77</v>
      </c>
      <c r="AY526" s="235" t="s">
        <v>136</v>
      </c>
    </row>
    <row r="527" s="13" customFormat="1">
      <c r="A527" s="13"/>
      <c r="B527" s="224"/>
      <c r="C527" s="225"/>
      <c r="D527" s="226" t="s">
        <v>151</v>
      </c>
      <c r="E527" s="227" t="s">
        <v>19</v>
      </c>
      <c r="F527" s="228" t="s">
        <v>171</v>
      </c>
      <c r="G527" s="225"/>
      <c r="H527" s="229">
        <v>7.5</v>
      </c>
      <c r="I527" s="230"/>
      <c r="J527" s="225"/>
      <c r="K527" s="225"/>
      <c r="L527" s="231"/>
      <c r="M527" s="232"/>
      <c r="N527" s="233"/>
      <c r="O527" s="233"/>
      <c r="P527" s="233"/>
      <c r="Q527" s="233"/>
      <c r="R527" s="233"/>
      <c r="S527" s="233"/>
      <c r="T527" s="23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5" t="s">
        <v>151</v>
      </c>
      <c r="AU527" s="235" t="s">
        <v>87</v>
      </c>
      <c r="AV527" s="13" t="s">
        <v>87</v>
      </c>
      <c r="AW527" s="13" t="s">
        <v>37</v>
      </c>
      <c r="AX527" s="13" t="s">
        <v>77</v>
      </c>
      <c r="AY527" s="235" t="s">
        <v>136</v>
      </c>
    </row>
    <row r="528" s="13" customFormat="1">
      <c r="A528" s="13"/>
      <c r="B528" s="224"/>
      <c r="C528" s="225"/>
      <c r="D528" s="226" t="s">
        <v>151</v>
      </c>
      <c r="E528" s="227" t="s">
        <v>19</v>
      </c>
      <c r="F528" s="228" t="s">
        <v>172</v>
      </c>
      <c r="G528" s="225"/>
      <c r="H528" s="229">
        <v>1.55</v>
      </c>
      <c r="I528" s="230"/>
      <c r="J528" s="225"/>
      <c r="K528" s="225"/>
      <c r="L528" s="231"/>
      <c r="M528" s="232"/>
      <c r="N528" s="233"/>
      <c r="O528" s="233"/>
      <c r="P528" s="233"/>
      <c r="Q528" s="233"/>
      <c r="R528" s="233"/>
      <c r="S528" s="233"/>
      <c r="T528" s="23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5" t="s">
        <v>151</v>
      </c>
      <c r="AU528" s="235" t="s">
        <v>87</v>
      </c>
      <c r="AV528" s="13" t="s">
        <v>87</v>
      </c>
      <c r="AW528" s="13" t="s">
        <v>37</v>
      </c>
      <c r="AX528" s="13" t="s">
        <v>77</v>
      </c>
      <c r="AY528" s="235" t="s">
        <v>136</v>
      </c>
    </row>
    <row r="529" s="13" customFormat="1">
      <c r="A529" s="13"/>
      <c r="B529" s="224"/>
      <c r="C529" s="225"/>
      <c r="D529" s="226" t="s">
        <v>151</v>
      </c>
      <c r="E529" s="227" t="s">
        <v>19</v>
      </c>
      <c r="F529" s="228" t="s">
        <v>172</v>
      </c>
      <c r="G529" s="225"/>
      <c r="H529" s="229">
        <v>1.55</v>
      </c>
      <c r="I529" s="230"/>
      <c r="J529" s="225"/>
      <c r="K529" s="225"/>
      <c r="L529" s="231"/>
      <c r="M529" s="232"/>
      <c r="N529" s="233"/>
      <c r="O529" s="233"/>
      <c r="P529" s="233"/>
      <c r="Q529" s="233"/>
      <c r="R529" s="233"/>
      <c r="S529" s="233"/>
      <c r="T529" s="23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5" t="s">
        <v>151</v>
      </c>
      <c r="AU529" s="235" t="s">
        <v>87</v>
      </c>
      <c r="AV529" s="13" t="s">
        <v>87</v>
      </c>
      <c r="AW529" s="13" t="s">
        <v>37</v>
      </c>
      <c r="AX529" s="13" t="s">
        <v>77</v>
      </c>
      <c r="AY529" s="235" t="s">
        <v>136</v>
      </c>
    </row>
    <row r="530" s="13" customFormat="1">
      <c r="A530" s="13"/>
      <c r="B530" s="224"/>
      <c r="C530" s="225"/>
      <c r="D530" s="226" t="s">
        <v>151</v>
      </c>
      <c r="E530" s="227" t="s">
        <v>19</v>
      </c>
      <c r="F530" s="228" t="s">
        <v>173</v>
      </c>
      <c r="G530" s="225"/>
      <c r="H530" s="229">
        <v>3.8700000000000001</v>
      </c>
      <c r="I530" s="230"/>
      <c r="J530" s="225"/>
      <c r="K530" s="225"/>
      <c r="L530" s="231"/>
      <c r="M530" s="232"/>
      <c r="N530" s="233"/>
      <c r="O530" s="233"/>
      <c r="P530" s="233"/>
      <c r="Q530" s="233"/>
      <c r="R530" s="233"/>
      <c r="S530" s="233"/>
      <c r="T530" s="23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5" t="s">
        <v>151</v>
      </c>
      <c r="AU530" s="235" t="s">
        <v>87</v>
      </c>
      <c r="AV530" s="13" t="s">
        <v>87</v>
      </c>
      <c r="AW530" s="13" t="s">
        <v>37</v>
      </c>
      <c r="AX530" s="13" t="s">
        <v>77</v>
      </c>
      <c r="AY530" s="235" t="s">
        <v>136</v>
      </c>
    </row>
    <row r="531" s="13" customFormat="1">
      <c r="A531" s="13"/>
      <c r="B531" s="224"/>
      <c r="C531" s="225"/>
      <c r="D531" s="226" t="s">
        <v>151</v>
      </c>
      <c r="E531" s="227" t="s">
        <v>19</v>
      </c>
      <c r="F531" s="228" t="s">
        <v>174</v>
      </c>
      <c r="G531" s="225"/>
      <c r="H531" s="229">
        <v>2.4900000000000002</v>
      </c>
      <c r="I531" s="230"/>
      <c r="J531" s="225"/>
      <c r="K531" s="225"/>
      <c r="L531" s="231"/>
      <c r="M531" s="232"/>
      <c r="N531" s="233"/>
      <c r="O531" s="233"/>
      <c r="P531" s="233"/>
      <c r="Q531" s="233"/>
      <c r="R531" s="233"/>
      <c r="S531" s="233"/>
      <c r="T531" s="23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5" t="s">
        <v>151</v>
      </c>
      <c r="AU531" s="235" t="s">
        <v>87</v>
      </c>
      <c r="AV531" s="13" t="s">
        <v>87</v>
      </c>
      <c r="AW531" s="13" t="s">
        <v>37</v>
      </c>
      <c r="AX531" s="13" t="s">
        <v>77</v>
      </c>
      <c r="AY531" s="235" t="s">
        <v>136</v>
      </c>
    </row>
    <row r="532" s="16" customFormat="1">
      <c r="A532" s="16"/>
      <c r="B532" s="257"/>
      <c r="C532" s="258"/>
      <c r="D532" s="226" t="s">
        <v>151</v>
      </c>
      <c r="E532" s="259" t="s">
        <v>19</v>
      </c>
      <c r="F532" s="260" t="s">
        <v>168</v>
      </c>
      <c r="G532" s="258"/>
      <c r="H532" s="261">
        <v>24.490000000000002</v>
      </c>
      <c r="I532" s="262"/>
      <c r="J532" s="258"/>
      <c r="K532" s="258"/>
      <c r="L532" s="263"/>
      <c r="M532" s="264"/>
      <c r="N532" s="265"/>
      <c r="O532" s="265"/>
      <c r="P532" s="265"/>
      <c r="Q532" s="265"/>
      <c r="R532" s="265"/>
      <c r="S532" s="265"/>
      <c r="T532" s="26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T532" s="267" t="s">
        <v>151</v>
      </c>
      <c r="AU532" s="267" t="s">
        <v>87</v>
      </c>
      <c r="AV532" s="16" t="s">
        <v>147</v>
      </c>
      <c r="AW532" s="16" t="s">
        <v>37</v>
      </c>
      <c r="AX532" s="16" t="s">
        <v>77</v>
      </c>
      <c r="AY532" s="267" t="s">
        <v>136</v>
      </c>
    </row>
    <row r="533" s="15" customFormat="1">
      <c r="A533" s="15"/>
      <c r="B533" s="247"/>
      <c r="C533" s="248"/>
      <c r="D533" s="226" t="s">
        <v>151</v>
      </c>
      <c r="E533" s="249" t="s">
        <v>19</v>
      </c>
      <c r="F533" s="250" t="s">
        <v>175</v>
      </c>
      <c r="G533" s="248"/>
      <c r="H533" s="249" t="s">
        <v>19</v>
      </c>
      <c r="I533" s="251"/>
      <c r="J533" s="248"/>
      <c r="K533" s="248"/>
      <c r="L533" s="252"/>
      <c r="M533" s="253"/>
      <c r="N533" s="254"/>
      <c r="O533" s="254"/>
      <c r="P533" s="254"/>
      <c r="Q533" s="254"/>
      <c r="R533" s="254"/>
      <c r="S533" s="254"/>
      <c r="T533" s="25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56" t="s">
        <v>151</v>
      </c>
      <c r="AU533" s="256" t="s">
        <v>87</v>
      </c>
      <c r="AV533" s="15" t="s">
        <v>85</v>
      </c>
      <c r="AW533" s="15" t="s">
        <v>37</v>
      </c>
      <c r="AX533" s="15" t="s">
        <v>77</v>
      </c>
      <c r="AY533" s="256" t="s">
        <v>136</v>
      </c>
    </row>
    <row r="534" s="13" customFormat="1">
      <c r="A534" s="13"/>
      <c r="B534" s="224"/>
      <c r="C534" s="225"/>
      <c r="D534" s="226" t="s">
        <v>151</v>
      </c>
      <c r="E534" s="227" t="s">
        <v>19</v>
      </c>
      <c r="F534" s="228" t="s">
        <v>176</v>
      </c>
      <c r="G534" s="225"/>
      <c r="H534" s="229">
        <v>6.2999999999999998</v>
      </c>
      <c r="I534" s="230"/>
      <c r="J534" s="225"/>
      <c r="K534" s="225"/>
      <c r="L534" s="231"/>
      <c r="M534" s="232"/>
      <c r="N534" s="233"/>
      <c r="O534" s="233"/>
      <c r="P534" s="233"/>
      <c r="Q534" s="233"/>
      <c r="R534" s="233"/>
      <c r="S534" s="233"/>
      <c r="T534" s="23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5" t="s">
        <v>151</v>
      </c>
      <c r="AU534" s="235" t="s">
        <v>87</v>
      </c>
      <c r="AV534" s="13" t="s">
        <v>87</v>
      </c>
      <c r="AW534" s="13" t="s">
        <v>37</v>
      </c>
      <c r="AX534" s="13" t="s">
        <v>77</v>
      </c>
      <c r="AY534" s="235" t="s">
        <v>136</v>
      </c>
    </row>
    <row r="535" s="13" customFormat="1">
      <c r="A535" s="13"/>
      <c r="B535" s="224"/>
      <c r="C535" s="225"/>
      <c r="D535" s="226" t="s">
        <v>151</v>
      </c>
      <c r="E535" s="227" t="s">
        <v>19</v>
      </c>
      <c r="F535" s="228" t="s">
        <v>176</v>
      </c>
      <c r="G535" s="225"/>
      <c r="H535" s="229">
        <v>6.2999999999999998</v>
      </c>
      <c r="I535" s="230"/>
      <c r="J535" s="225"/>
      <c r="K535" s="225"/>
      <c r="L535" s="231"/>
      <c r="M535" s="232"/>
      <c r="N535" s="233"/>
      <c r="O535" s="233"/>
      <c r="P535" s="233"/>
      <c r="Q535" s="233"/>
      <c r="R535" s="233"/>
      <c r="S535" s="233"/>
      <c r="T535" s="23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5" t="s">
        <v>151</v>
      </c>
      <c r="AU535" s="235" t="s">
        <v>87</v>
      </c>
      <c r="AV535" s="13" t="s">
        <v>87</v>
      </c>
      <c r="AW535" s="13" t="s">
        <v>37</v>
      </c>
      <c r="AX535" s="13" t="s">
        <v>77</v>
      </c>
      <c r="AY535" s="235" t="s">
        <v>136</v>
      </c>
    </row>
    <row r="536" s="13" customFormat="1">
      <c r="A536" s="13"/>
      <c r="B536" s="224"/>
      <c r="C536" s="225"/>
      <c r="D536" s="226" t="s">
        <v>151</v>
      </c>
      <c r="E536" s="227" t="s">
        <v>19</v>
      </c>
      <c r="F536" s="228" t="s">
        <v>177</v>
      </c>
      <c r="G536" s="225"/>
      <c r="H536" s="229">
        <v>13.1</v>
      </c>
      <c r="I536" s="230"/>
      <c r="J536" s="225"/>
      <c r="K536" s="225"/>
      <c r="L536" s="231"/>
      <c r="M536" s="232"/>
      <c r="N536" s="233"/>
      <c r="O536" s="233"/>
      <c r="P536" s="233"/>
      <c r="Q536" s="233"/>
      <c r="R536" s="233"/>
      <c r="S536" s="233"/>
      <c r="T536" s="23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5" t="s">
        <v>151</v>
      </c>
      <c r="AU536" s="235" t="s">
        <v>87</v>
      </c>
      <c r="AV536" s="13" t="s">
        <v>87</v>
      </c>
      <c r="AW536" s="13" t="s">
        <v>37</v>
      </c>
      <c r="AX536" s="13" t="s">
        <v>77</v>
      </c>
      <c r="AY536" s="235" t="s">
        <v>136</v>
      </c>
    </row>
    <row r="537" s="16" customFormat="1">
      <c r="A537" s="16"/>
      <c r="B537" s="257"/>
      <c r="C537" s="258"/>
      <c r="D537" s="226" t="s">
        <v>151</v>
      </c>
      <c r="E537" s="259" t="s">
        <v>19</v>
      </c>
      <c r="F537" s="260" t="s">
        <v>168</v>
      </c>
      <c r="G537" s="258"/>
      <c r="H537" s="261">
        <v>25.699999999999999</v>
      </c>
      <c r="I537" s="262"/>
      <c r="J537" s="258"/>
      <c r="K537" s="258"/>
      <c r="L537" s="263"/>
      <c r="M537" s="264"/>
      <c r="N537" s="265"/>
      <c r="O537" s="265"/>
      <c r="P537" s="265"/>
      <c r="Q537" s="265"/>
      <c r="R537" s="265"/>
      <c r="S537" s="265"/>
      <c r="T537" s="26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T537" s="267" t="s">
        <v>151</v>
      </c>
      <c r="AU537" s="267" t="s">
        <v>87</v>
      </c>
      <c r="AV537" s="16" t="s">
        <v>147</v>
      </c>
      <c r="AW537" s="16" t="s">
        <v>37</v>
      </c>
      <c r="AX537" s="16" t="s">
        <v>77</v>
      </c>
      <c r="AY537" s="267" t="s">
        <v>136</v>
      </c>
    </row>
    <row r="538" s="15" customFormat="1">
      <c r="A538" s="15"/>
      <c r="B538" s="247"/>
      <c r="C538" s="248"/>
      <c r="D538" s="226" t="s">
        <v>151</v>
      </c>
      <c r="E538" s="249" t="s">
        <v>19</v>
      </c>
      <c r="F538" s="250" t="s">
        <v>178</v>
      </c>
      <c r="G538" s="248"/>
      <c r="H538" s="249" t="s">
        <v>19</v>
      </c>
      <c r="I538" s="251"/>
      <c r="J538" s="248"/>
      <c r="K538" s="248"/>
      <c r="L538" s="252"/>
      <c r="M538" s="253"/>
      <c r="N538" s="254"/>
      <c r="O538" s="254"/>
      <c r="P538" s="254"/>
      <c r="Q538" s="254"/>
      <c r="R538" s="254"/>
      <c r="S538" s="254"/>
      <c r="T538" s="25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56" t="s">
        <v>151</v>
      </c>
      <c r="AU538" s="256" t="s">
        <v>87</v>
      </c>
      <c r="AV538" s="15" t="s">
        <v>85</v>
      </c>
      <c r="AW538" s="15" t="s">
        <v>37</v>
      </c>
      <c r="AX538" s="15" t="s">
        <v>77</v>
      </c>
      <c r="AY538" s="256" t="s">
        <v>136</v>
      </c>
    </row>
    <row r="539" s="13" customFormat="1">
      <c r="A539" s="13"/>
      <c r="B539" s="224"/>
      <c r="C539" s="225"/>
      <c r="D539" s="226" t="s">
        <v>151</v>
      </c>
      <c r="E539" s="227" t="s">
        <v>19</v>
      </c>
      <c r="F539" s="228" t="s">
        <v>179</v>
      </c>
      <c r="G539" s="225"/>
      <c r="H539" s="229">
        <v>4.7999999999999998</v>
      </c>
      <c r="I539" s="230"/>
      <c r="J539" s="225"/>
      <c r="K539" s="225"/>
      <c r="L539" s="231"/>
      <c r="M539" s="232"/>
      <c r="N539" s="233"/>
      <c r="O539" s="233"/>
      <c r="P539" s="233"/>
      <c r="Q539" s="233"/>
      <c r="R539" s="233"/>
      <c r="S539" s="233"/>
      <c r="T539" s="23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5" t="s">
        <v>151</v>
      </c>
      <c r="AU539" s="235" t="s">
        <v>87</v>
      </c>
      <c r="AV539" s="13" t="s">
        <v>87</v>
      </c>
      <c r="AW539" s="13" t="s">
        <v>37</v>
      </c>
      <c r="AX539" s="13" t="s">
        <v>77</v>
      </c>
      <c r="AY539" s="235" t="s">
        <v>136</v>
      </c>
    </row>
    <row r="540" s="13" customFormat="1">
      <c r="A540" s="13"/>
      <c r="B540" s="224"/>
      <c r="C540" s="225"/>
      <c r="D540" s="226" t="s">
        <v>151</v>
      </c>
      <c r="E540" s="227" t="s">
        <v>19</v>
      </c>
      <c r="F540" s="228" t="s">
        <v>180</v>
      </c>
      <c r="G540" s="225"/>
      <c r="H540" s="229">
        <v>5.4000000000000004</v>
      </c>
      <c r="I540" s="230"/>
      <c r="J540" s="225"/>
      <c r="K540" s="225"/>
      <c r="L540" s="231"/>
      <c r="M540" s="232"/>
      <c r="N540" s="233"/>
      <c r="O540" s="233"/>
      <c r="P540" s="233"/>
      <c r="Q540" s="233"/>
      <c r="R540" s="233"/>
      <c r="S540" s="233"/>
      <c r="T540" s="23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5" t="s">
        <v>151</v>
      </c>
      <c r="AU540" s="235" t="s">
        <v>87</v>
      </c>
      <c r="AV540" s="13" t="s">
        <v>87</v>
      </c>
      <c r="AW540" s="13" t="s">
        <v>37</v>
      </c>
      <c r="AX540" s="13" t="s">
        <v>77</v>
      </c>
      <c r="AY540" s="235" t="s">
        <v>136</v>
      </c>
    </row>
    <row r="541" s="13" customFormat="1">
      <c r="A541" s="13"/>
      <c r="B541" s="224"/>
      <c r="C541" s="225"/>
      <c r="D541" s="226" t="s">
        <v>151</v>
      </c>
      <c r="E541" s="227" t="s">
        <v>19</v>
      </c>
      <c r="F541" s="228" t="s">
        <v>181</v>
      </c>
      <c r="G541" s="225"/>
      <c r="H541" s="229">
        <v>5.9000000000000004</v>
      </c>
      <c r="I541" s="230"/>
      <c r="J541" s="225"/>
      <c r="K541" s="225"/>
      <c r="L541" s="231"/>
      <c r="M541" s="232"/>
      <c r="N541" s="233"/>
      <c r="O541" s="233"/>
      <c r="P541" s="233"/>
      <c r="Q541" s="233"/>
      <c r="R541" s="233"/>
      <c r="S541" s="233"/>
      <c r="T541" s="23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5" t="s">
        <v>151</v>
      </c>
      <c r="AU541" s="235" t="s">
        <v>87</v>
      </c>
      <c r="AV541" s="13" t="s">
        <v>87</v>
      </c>
      <c r="AW541" s="13" t="s">
        <v>37</v>
      </c>
      <c r="AX541" s="13" t="s">
        <v>77</v>
      </c>
      <c r="AY541" s="235" t="s">
        <v>136</v>
      </c>
    </row>
    <row r="542" s="13" customFormat="1">
      <c r="A542" s="13"/>
      <c r="B542" s="224"/>
      <c r="C542" s="225"/>
      <c r="D542" s="226" t="s">
        <v>151</v>
      </c>
      <c r="E542" s="227" t="s">
        <v>19</v>
      </c>
      <c r="F542" s="228" t="s">
        <v>182</v>
      </c>
      <c r="G542" s="225"/>
      <c r="H542" s="229">
        <v>5.7999999999999998</v>
      </c>
      <c r="I542" s="230"/>
      <c r="J542" s="225"/>
      <c r="K542" s="225"/>
      <c r="L542" s="231"/>
      <c r="M542" s="232"/>
      <c r="N542" s="233"/>
      <c r="O542" s="233"/>
      <c r="P542" s="233"/>
      <c r="Q542" s="233"/>
      <c r="R542" s="233"/>
      <c r="S542" s="233"/>
      <c r="T542" s="23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5" t="s">
        <v>151</v>
      </c>
      <c r="AU542" s="235" t="s">
        <v>87</v>
      </c>
      <c r="AV542" s="13" t="s">
        <v>87</v>
      </c>
      <c r="AW542" s="13" t="s">
        <v>37</v>
      </c>
      <c r="AX542" s="13" t="s">
        <v>77</v>
      </c>
      <c r="AY542" s="235" t="s">
        <v>136</v>
      </c>
    </row>
    <row r="543" s="16" customFormat="1">
      <c r="A543" s="16"/>
      <c r="B543" s="257"/>
      <c r="C543" s="258"/>
      <c r="D543" s="226" t="s">
        <v>151</v>
      </c>
      <c r="E543" s="259" t="s">
        <v>19</v>
      </c>
      <c r="F543" s="260" t="s">
        <v>168</v>
      </c>
      <c r="G543" s="258"/>
      <c r="H543" s="261">
        <v>21.900000000000002</v>
      </c>
      <c r="I543" s="262"/>
      <c r="J543" s="258"/>
      <c r="K543" s="258"/>
      <c r="L543" s="263"/>
      <c r="M543" s="264"/>
      <c r="N543" s="265"/>
      <c r="O543" s="265"/>
      <c r="P543" s="265"/>
      <c r="Q543" s="265"/>
      <c r="R543" s="265"/>
      <c r="S543" s="265"/>
      <c r="T543" s="26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T543" s="267" t="s">
        <v>151</v>
      </c>
      <c r="AU543" s="267" t="s">
        <v>87</v>
      </c>
      <c r="AV543" s="16" t="s">
        <v>147</v>
      </c>
      <c r="AW543" s="16" t="s">
        <v>37</v>
      </c>
      <c r="AX543" s="16" t="s">
        <v>77</v>
      </c>
      <c r="AY543" s="267" t="s">
        <v>136</v>
      </c>
    </row>
    <row r="544" s="14" customFormat="1">
      <c r="A544" s="14"/>
      <c r="B544" s="236"/>
      <c r="C544" s="237"/>
      <c r="D544" s="226" t="s">
        <v>151</v>
      </c>
      <c r="E544" s="238" t="s">
        <v>19</v>
      </c>
      <c r="F544" s="239" t="s">
        <v>156</v>
      </c>
      <c r="G544" s="237"/>
      <c r="H544" s="240">
        <v>95.289999999999992</v>
      </c>
      <c r="I544" s="241"/>
      <c r="J544" s="237"/>
      <c r="K544" s="237"/>
      <c r="L544" s="242"/>
      <c r="M544" s="243"/>
      <c r="N544" s="244"/>
      <c r="O544" s="244"/>
      <c r="P544" s="244"/>
      <c r="Q544" s="244"/>
      <c r="R544" s="244"/>
      <c r="S544" s="244"/>
      <c r="T544" s="245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6" t="s">
        <v>151</v>
      </c>
      <c r="AU544" s="246" t="s">
        <v>87</v>
      </c>
      <c r="AV544" s="14" t="s">
        <v>146</v>
      </c>
      <c r="AW544" s="14" t="s">
        <v>37</v>
      </c>
      <c r="AX544" s="14" t="s">
        <v>85</v>
      </c>
      <c r="AY544" s="246" t="s">
        <v>136</v>
      </c>
    </row>
    <row r="545" s="2" customFormat="1" ht="37.8" customHeight="1">
      <c r="A545" s="40"/>
      <c r="B545" s="41"/>
      <c r="C545" s="206" t="s">
        <v>232</v>
      </c>
      <c r="D545" s="206" t="s">
        <v>141</v>
      </c>
      <c r="E545" s="207" t="s">
        <v>641</v>
      </c>
      <c r="F545" s="208" t="s">
        <v>642</v>
      </c>
      <c r="G545" s="209" t="s">
        <v>144</v>
      </c>
      <c r="H545" s="210">
        <v>95.290000000000006</v>
      </c>
      <c r="I545" s="211"/>
      <c r="J545" s="212">
        <f>ROUND(I545*H545,2)</f>
        <v>0</v>
      </c>
      <c r="K545" s="208" t="s">
        <v>19</v>
      </c>
      <c r="L545" s="46"/>
      <c r="M545" s="213" t="s">
        <v>19</v>
      </c>
      <c r="N545" s="214" t="s">
        <v>48</v>
      </c>
      <c r="O545" s="86"/>
      <c r="P545" s="215">
        <f>O545*H545</f>
        <v>0</v>
      </c>
      <c r="Q545" s="215">
        <v>0.00038999999999999999</v>
      </c>
      <c r="R545" s="215">
        <f>Q545*H545</f>
        <v>0.037163100000000004</v>
      </c>
      <c r="S545" s="215">
        <v>0</v>
      </c>
      <c r="T545" s="216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17" t="s">
        <v>146</v>
      </c>
      <c r="AT545" s="217" t="s">
        <v>141</v>
      </c>
      <c r="AU545" s="217" t="s">
        <v>87</v>
      </c>
      <c r="AY545" s="19" t="s">
        <v>136</v>
      </c>
      <c r="BE545" s="218">
        <f>IF(N545="základní",J545,0)</f>
        <v>0</v>
      </c>
      <c r="BF545" s="218">
        <f>IF(N545="snížená",J545,0)</f>
        <v>0</v>
      </c>
      <c r="BG545" s="218">
        <f>IF(N545="zákl. přenesená",J545,0)</f>
        <v>0</v>
      </c>
      <c r="BH545" s="218">
        <f>IF(N545="sníž. přenesená",J545,0)</f>
        <v>0</v>
      </c>
      <c r="BI545" s="218">
        <f>IF(N545="nulová",J545,0)</f>
        <v>0</v>
      </c>
      <c r="BJ545" s="19" t="s">
        <v>85</v>
      </c>
      <c r="BK545" s="218">
        <f>ROUND(I545*H545,2)</f>
        <v>0</v>
      </c>
      <c r="BL545" s="19" t="s">
        <v>146</v>
      </c>
      <c r="BM545" s="217" t="s">
        <v>643</v>
      </c>
    </row>
    <row r="546" s="13" customFormat="1">
      <c r="A546" s="13"/>
      <c r="B546" s="224"/>
      <c r="C546" s="225"/>
      <c r="D546" s="226" t="s">
        <v>151</v>
      </c>
      <c r="E546" s="227" t="s">
        <v>19</v>
      </c>
      <c r="F546" s="228" t="s">
        <v>644</v>
      </c>
      <c r="G546" s="225"/>
      <c r="H546" s="229">
        <v>95.290000000000006</v>
      </c>
      <c r="I546" s="230"/>
      <c r="J546" s="225"/>
      <c r="K546" s="225"/>
      <c r="L546" s="231"/>
      <c r="M546" s="232"/>
      <c r="N546" s="233"/>
      <c r="O546" s="233"/>
      <c r="P546" s="233"/>
      <c r="Q546" s="233"/>
      <c r="R546" s="233"/>
      <c r="S546" s="233"/>
      <c r="T546" s="23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5" t="s">
        <v>151</v>
      </c>
      <c r="AU546" s="235" t="s">
        <v>87</v>
      </c>
      <c r="AV546" s="13" t="s">
        <v>87</v>
      </c>
      <c r="AW546" s="13" t="s">
        <v>37</v>
      </c>
      <c r="AX546" s="13" t="s">
        <v>77</v>
      </c>
      <c r="AY546" s="235" t="s">
        <v>136</v>
      </c>
    </row>
    <row r="547" s="14" customFormat="1">
      <c r="A547" s="14"/>
      <c r="B547" s="236"/>
      <c r="C547" s="237"/>
      <c r="D547" s="226" t="s">
        <v>151</v>
      </c>
      <c r="E547" s="238" t="s">
        <v>19</v>
      </c>
      <c r="F547" s="239" t="s">
        <v>156</v>
      </c>
      <c r="G547" s="237"/>
      <c r="H547" s="240">
        <v>95.290000000000006</v>
      </c>
      <c r="I547" s="241"/>
      <c r="J547" s="237"/>
      <c r="K547" s="237"/>
      <c r="L547" s="242"/>
      <c r="M547" s="243"/>
      <c r="N547" s="244"/>
      <c r="O547" s="244"/>
      <c r="P547" s="244"/>
      <c r="Q547" s="244"/>
      <c r="R547" s="244"/>
      <c r="S547" s="244"/>
      <c r="T547" s="245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46" t="s">
        <v>151</v>
      </c>
      <c r="AU547" s="246" t="s">
        <v>87</v>
      </c>
      <c r="AV547" s="14" t="s">
        <v>146</v>
      </c>
      <c r="AW547" s="14" t="s">
        <v>37</v>
      </c>
      <c r="AX547" s="14" t="s">
        <v>85</v>
      </c>
      <c r="AY547" s="246" t="s">
        <v>136</v>
      </c>
    </row>
    <row r="548" s="2" customFormat="1" ht="24.15" customHeight="1">
      <c r="A548" s="40"/>
      <c r="B548" s="41"/>
      <c r="C548" s="206" t="s">
        <v>645</v>
      </c>
      <c r="D548" s="206" t="s">
        <v>141</v>
      </c>
      <c r="E548" s="207" t="s">
        <v>646</v>
      </c>
      <c r="F548" s="208" t="s">
        <v>647</v>
      </c>
      <c r="G548" s="209" t="s">
        <v>144</v>
      </c>
      <c r="H548" s="210">
        <v>9.7379999999999995</v>
      </c>
      <c r="I548" s="211"/>
      <c r="J548" s="212">
        <f>ROUND(I548*H548,2)</f>
        <v>0</v>
      </c>
      <c r="K548" s="208" t="s">
        <v>145</v>
      </c>
      <c r="L548" s="46"/>
      <c r="M548" s="213" t="s">
        <v>19</v>
      </c>
      <c r="N548" s="214" t="s">
        <v>48</v>
      </c>
      <c r="O548" s="86"/>
      <c r="P548" s="215">
        <f>O548*H548</f>
        <v>0</v>
      </c>
      <c r="Q548" s="215">
        <v>0.00012</v>
      </c>
      <c r="R548" s="215">
        <f>Q548*H548</f>
        <v>0.0011685599999999999</v>
      </c>
      <c r="S548" s="215">
        <v>0</v>
      </c>
      <c r="T548" s="216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17" t="s">
        <v>146</v>
      </c>
      <c r="AT548" s="217" t="s">
        <v>141</v>
      </c>
      <c r="AU548" s="217" t="s">
        <v>87</v>
      </c>
      <c r="AY548" s="19" t="s">
        <v>136</v>
      </c>
      <c r="BE548" s="218">
        <f>IF(N548="základní",J548,0)</f>
        <v>0</v>
      </c>
      <c r="BF548" s="218">
        <f>IF(N548="snížená",J548,0)</f>
        <v>0</v>
      </c>
      <c r="BG548" s="218">
        <f>IF(N548="zákl. přenesená",J548,0)</f>
        <v>0</v>
      </c>
      <c r="BH548" s="218">
        <f>IF(N548="sníž. přenesená",J548,0)</f>
        <v>0</v>
      </c>
      <c r="BI548" s="218">
        <f>IF(N548="nulová",J548,0)</f>
        <v>0</v>
      </c>
      <c r="BJ548" s="19" t="s">
        <v>85</v>
      </c>
      <c r="BK548" s="218">
        <f>ROUND(I548*H548,2)</f>
        <v>0</v>
      </c>
      <c r="BL548" s="19" t="s">
        <v>146</v>
      </c>
      <c r="BM548" s="217" t="s">
        <v>648</v>
      </c>
    </row>
    <row r="549" s="2" customFormat="1">
      <c r="A549" s="40"/>
      <c r="B549" s="41"/>
      <c r="C549" s="42"/>
      <c r="D549" s="219" t="s">
        <v>149</v>
      </c>
      <c r="E549" s="42"/>
      <c r="F549" s="220" t="s">
        <v>649</v>
      </c>
      <c r="G549" s="42"/>
      <c r="H549" s="42"/>
      <c r="I549" s="221"/>
      <c r="J549" s="42"/>
      <c r="K549" s="42"/>
      <c r="L549" s="46"/>
      <c r="M549" s="222"/>
      <c r="N549" s="223"/>
      <c r="O549" s="86"/>
      <c r="P549" s="86"/>
      <c r="Q549" s="86"/>
      <c r="R549" s="86"/>
      <c r="S549" s="86"/>
      <c r="T549" s="87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149</v>
      </c>
      <c r="AU549" s="19" t="s">
        <v>87</v>
      </c>
    </row>
    <row r="550" s="15" customFormat="1">
      <c r="A550" s="15"/>
      <c r="B550" s="247"/>
      <c r="C550" s="248"/>
      <c r="D550" s="226" t="s">
        <v>151</v>
      </c>
      <c r="E550" s="249" t="s">
        <v>19</v>
      </c>
      <c r="F550" s="250" t="s">
        <v>359</v>
      </c>
      <c r="G550" s="248"/>
      <c r="H550" s="249" t="s">
        <v>19</v>
      </c>
      <c r="I550" s="251"/>
      <c r="J550" s="248"/>
      <c r="K550" s="248"/>
      <c r="L550" s="252"/>
      <c r="M550" s="253"/>
      <c r="N550" s="254"/>
      <c r="O550" s="254"/>
      <c r="P550" s="254"/>
      <c r="Q550" s="254"/>
      <c r="R550" s="254"/>
      <c r="S550" s="254"/>
      <c r="T550" s="25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56" t="s">
        <v>151</v>
      </c>
      <c r="AU550" s="256" t="s">
        <v>87</v>
      </c>
      <c r="AV550" s="15" t="s">
        <v>85</v>
      </c>
      <c r="AW550" s="15" t="s">
        <v>37</v>
      </c>
      <c r="AX550" s="15" t="s">
        <v>77</v>
      </c>
      <c r="AY550" s="256" t="s">
        <v>136</v>
      </c>
    </row>
    <row r="551" s="13" customFormat="1">
      <c r="A551" s="13"/>
      <c r="B551" s="224"/>
      <c r="C551" s="225"/>
      <c r="D551" s="226" t="s">
        <v>151</v>
      </c>
      <c r="E551" s="227" t="s">
        <v>19</v>
      </c>
      <c r="F551" s="228" t="s">
        <v>152</v>
      </c>
      <c r="G551" s="225"/>
      <c r="H551" s="229">
        <v>8.5760000000000005</v>
      </c>
      <c r="I551" s="230"/>
      <c r="J551" s="225"/>
      <c r="K551" s="225"/>
      <c r="L551" s="231"/>
      <c r="M551" s="232"/>
      <c r="N551" s="233"/>
      <c r="O551" s="233"/>
      <c r="P551" s="233"/>
      <c r="Q551" s="233"/>
      <c r="R551" s="233"/>
      <c r="S551" s="233"/>
      <c r="T551" s="23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5" t="s">
        <v>151</v>
      </c>
      <c r="AU551" s="235" t="s">
        <v>87</v>
      </c>
      <c r="AV551" s="13" t="s">
        <v>87</v>
      </c>
      <c r="AW551" s="13" t="s">
        <v>37</v>
      </c>
      <c r="AX551" s="13" t="s">
        <v>77</v>
      </c>
      <c r="AY551" s="235" t="s">
        <v>136</v>
      </c>
    </row>
    <row r="552" s="13" customFormat="1">
      <c r="A552" s="13"/>
      <c r="B552" s="224"/>
      <c r="C552" s="225"/>
      <c r="D552" s="226" t="s">
        <v>151</v>
      </c>
      <c r="E552" s="227" t="s">
        <v>19</v>
      </c>
      <c r="F552" s="228" t="s">
        <v>153</v>
      </c>
      <c r="G552" s="225"/>
      <c r="H552" s="229">
        <v>2.6200000000000001</v>
      </c>
      <c r="I552" s="230"/>
      <c r="J552" s="225"/>
      <c r="K552" s="225"/>
      <c r="L552" s="231"/>
      <c r="M552" s="232"/>
      <c r="N552" s="233"/>
      <c r="O552" s="233"/>
      <c r="P552" s="233"/>
      <c r="Q552" s="233"/>
      <c r="R552" s="233"/>
      <c r="S552" s="233"/>
      <c r="T552" s="23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5" t="s">
        <v>151</v>
      </c>
      <c r="AU552" s="235" t="s">
        <v>87</v>
      </c>
      <c r="AV552" s="13" t="s">
        <v>87</v>
      </c>
      <c r="AW552" s="13" t="s">
        <v>37</v>
      </c>
      <c r="AX552" s="13" t="s">
        <v>77</v>
      </c>
      <c r="AY552" s="235" t="s">
        <v>136</v>
      </c>
    </row>
    <row r="553" s="13" customFormat="1">
      <c r="A553" s="13"/>
      <c r="B553" s="224"/>
      <c r="C553" s="225"/>
      <c r="D553" s="226" t="s">
        <v>151</v>
      </c>
      <c r="E553" s="227" t="s">
        <v>19</v>
      </c>
      <c r="F553" s="228" t="s">
        <v>154</v>
      </c>
      <c r="G553" s="225"/>
      <c r="H553" s="229">
        <v>-0.68400000000000005</v>
      </c>
      <c r="I553" s="230"/>
      <c r="J553" s="225"/>
      <c r="K553" s="225"/>
      <c r="L553" s="231"/>
      <c r="M553" s="232"/>
      <c r="N553" s="233"/>
      <c r="O553" s="233"/>
      <c r="P553" s="233"/>
      <c r="Q553" s="233"/>
      <c r="R553" s="233"/>
      <c r="S553" s="233"/>
      <c r="T553" s="234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5" t="s">
        <v>151</v>
      </c>
      <c r="AU553" s="235" t="s">
        <v>87</v>
      </c>
      <c r="AV553" s="13" t="s">
        <v>87</v>
      </c>
      <c r="AW553" s="13" t="s">
        <v>37</v>
      </c>
      <c r="AX553" s="13" t="s">
        <v>77</v>
      </c>
      <c r="AY553" s="235" t="s">
        <v>136</v>
      </c>
    </row>
    <row r="554" s="13" customFormat="1">
      <c r="A554" s="13"/>
      <c r="B554" s="224"/>
      <c r="C554" s="225"/>
      <c r="D554" s="226" t="s">
        <v>151</v>
      </c>
      <c r="E554" s="227" t="s">
        <v>19</v>
      </c>
      <c r="F554" s="228" t="s">
        <v>155</v>
      </c>
      <c r="G554" s="225"/>
      <c r="H554" s="229">
        <v>-0.77400000000000002</v>
      </c>
      <c r="I554" s="230"/>
      <c r="J554" s="225"/>
      <c r="K554" s="225"/>
      <c r="L554" s="231"/>
      <c r="M554" s="232"/>
      <c r="N554" s="233"/>
      <c r="O554" s="233"/>
      <c r="P554" s="233"/>
      <c r="Q554" s="233"/>
      <c r="R554" s="233"/>
      <c r="S554" s="233"/>
      <c r="T554" s="23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5" t="s">
        <v>151</v>
      </c>
      <c r="AU554" s="235" t="s">
        <v>87</v>
      </c>
      <c r="AV554" s="13" t="s">
        <v>87</v>
      </c>
      <c r="AW554" s="13" t="s">
        <v>37</v>
      </c>
      <c r="AX554" s="13" t="s">
        <v>77</v>
      </c>
      <c r="AY554" s="235" t="s">
        <v>136</v>
      </c>
    </row>
    <row r="555" s="14" customFormat="1">
      <c r="A555" s="14"/>
      <c r="B555" s="236"/>
      <c r="C555" s="237"/>
      <c r="D555" s="226" t="s">
        <v>151</v>
      </c>
      <c r="E555" s="238" t="s">
        <v>19</v>
      </c>
      <c r="F555" s="239" t="s">
        <v>156</v>
      </c>
      <c r="G555" s="237"/>
      <c r="H555" s="240">
        <v>9.7380000000000031</v>
      </c>
      <c r="I555" s="241"/>
      <c r="J555" s="237"/>
      <c r="K555" s="237"/>
      <c r="L555" s="242"/>
      <c r="M555" s="243"/>
      <c r="N555" s="244"/>
      <c r="O555" s="244"/>
      <c r="P555" s="244"/>
      <c r="Q555" s="244"/>
      <c r="R555" s="244"/>
      <c r="S555" s="244"/>
      <c r="T555" s="245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6" t="s">
        <v>151</v>
      </c>
      <c r="AU555" s="246" t="s">
        <v>87</v>
      </c>
      <c r="AV555" s="14" t="s">
        <v>146</v>
      </c>
      <c r="AW555" s="14" t="s">
        <v>37</v>
      </c>
      <c r="AX555" s="14" t="s">
        <v>85</v>
      </c>
      <c r="AY555" s="246" t="s">
        <v>136</v>
      </c>
    </row>
    <row r="556" s="2" customFormat="1" ht="24.15" customHeight="1">
      <c r="A556" s="40"/>
      <c r="B556" s="41"/>
      <c r="C556" s="206" t="s">
        <v>264</v>
      </c>
      <c r="D556" s="206" t="s">
        <v>141</v>
      </c>
      <c r="E556" s="207" t="s">
        <v>650</v>
      </c>
      <c r="F556" s="208" t="s">
        <v>651</v>
      </c>
      <c r="G556" s="209" t="s">
        <v>144</v>
      </c>
      <c r="H556" s="210">
        <v>191.68000000000001</v>
      </c>
      <c r="I556" s="211"/>
      <c r="J556" s="212">
        <f>ROUND(I556*H556,2)</f>
        <v>0</v>
      </c>
      <c r="K556" s="208" t="s">
        <v>19</v>
      </c>
      <c r="L556" s="46"/>
      <c r="M556" s="213" t="s">
        <v>19</v>
      </c>
      <c r="N556" s="214" t="s">
        <v>48</v>
      </c>
      <c r="O556" s="86"/>
      <c r="P556" s="215">
        <f>O556*H556</f>
        <v>0</v>
      </c>
      <c r="Q556" s="215">
        <v>0.00023000000000000001</v>
      </c>
      <c r="R556" s="215">
        <f>Q556*H556</f>
        <v>0.044086400000000005</v>
      </c>
      <c r="S556" s="215">
        <v>0</v>
      </c>
      <c r="T556" s="216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17" t="s">
        <v>146</v>
      </c>
      <c r="AT556" s="217" t="s">
        <v>141</v>
      </c>
      <c r="AU556" s="217" t="s">
        <v>87</v>
      </c>
      <c r="AY556" s="19" t="s">
        <v>136</v>
      </c>
      <c r="BE556" s="218">
        <f>IF(N556="základní",J556,0)</f>
        <v>0</v>
      </c>
      <c r="BF556" s="218">
        <f>IF(N556="snížená",J556,0)</f>
        <v>0</v>
      </c>
      <c r="BG556" s="218">
        <f>IF(N556="zákl. přenesená",J556,0)</f>
        <v>0</v>
      </c>
      <c r="BH556" s="218">
        <f>IF(N556="sníž. přenesená",J556,0)</f>
        <v>0</v>
      </c>
      <c r="BI556" s="218">
        <f>IF(N556="nulová",J556,0)</f>
        <v>0</v>
      </c>
      <c r="BJ556" s="19" t="s">
        <v>85</v>
      </c>
      <c r="BK556" s="218">
        <f>ROUND(I556*H556,2)</f>
        <v>0</v>
      </c>
      <c r="BL556" s="19" t="s">
        <v>146</v>
      </c>
      <c r="BM556" s="217" t="s">
        <v>652</v>
      </c>
    </row>
    <row r="557" s="15" customFormat="1">
      <c r="A557" s="15"/>
      <c r="B557" s="247"/>
      <c r="C557" s="248"/>
      <c r="D557" s="226" t="s">
        <v>151</v>
      </c>
      <c r="E557" s="249" t="s">
        <v>19</v>
      </c>
      <c r="F557" s="250" t="s">
        <v>653</v>
      </c>
      <c r="G557" s="248"/>
      <c r="H557" s="249" t="s">
        <v>19</v>
      </c>
      <c r="I557" s="251"/>
      <c r="J557" s="248"/>
      <c r="K557" s="248"/>
      <c r="L557" s="252"/>
      <c r="M557" s="253"/>
      <c r="N557" s="254"/>
      <c r="O557" s="254"/>
      <c r="P557" s="254"/>
      <c r="Q557" s="254"/>
      <c r="R557" s="254"/>
      <c r="S557" s="254"/>
      <c r="T557" s="25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56" t="s">
        <v>151</v>
      </c>
      <c r="AU557" s="256" t="s">
        <v>87</v>
      </c>
      <c r="AV557" s="15" t="s">
        <v>85</v>
      </c>
      <c r="AW557" s="15" t="s">
        <v>37</v>
      </c>
      <c r="AX557" s="15" t="s">
        <v>77</v>
      </c>
      <c r="AY557" s="256" t="s">
        <v>136</v>
      </c>
    </row>
    <row r="558" s="13" customFormat="1">
      <c r="A558" s="13"/>
      <c r="B558" s="224"/>
      <c r="C558" s="225"/>
      <c r="D558" s="226" t="s">
        <v>151</v>
      </c>
      <c r="E558" s="227" t="s">
        <v>19</v>
      </c>
      <c r="F558" s="228" t="s">
        <v>654</v>
      </c>
      <c r="G558" s="225"/>
      <c r="H558" s="229">
        <v>191.68000000000001</v>
      </c>
      <c r="I558" s="230"/>
      <c r="J558" s="225"/>
      <c r="K558" s="225"/>
      <c r="L558" s="231"/>
      <c r="M558" s="232"/>
      <c r="N558" s="233"/>
      <c r="O558" s="233"/>
      <c r="P558" s="233"/>
      <c r="Q558" s="233"/>
      <c r="R558" s="233"/>
      <c r="S558" s="233"/>
      <c r="T558" s="23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5" t="s">
        <v>151</v>
      </c>
      <c r="AU558" s="235" t="s">
        <v>87</v>
      </c>
      <c r="AV558" s="13" t="s">
        <v>87</v>
      </c>
      <c r="AW558" s="13" t="s">
        <v>37</v>
      </c>
      <c r="AX558" s="13" t="s">
        <v>77</v>
      </c>
      <c r="AY558" s="235" t="s">
        <v>136</v>
      </c>
    </row>
    <row r="559" s="14" customFormat="1">
      <c r="A559" s="14"/>
      <c r="B559" s="236"/>
      <c r="C559" s="237"/>
      <c r="D559" s="226" t="s">
        <v>151</v>
      </c>
      <c r="E559" s="238" t="s">
        <v>19</v>
      </c>
      <c r="F559" s="239" t="s">
        <v>156</v>
      </c>
      <c r="G559" s="237"/>
      <c r="H559" s="240">
        <v>191.68000000000001</v>
      </c>
      <c r="I559" s="241"/>
      <c r="J559" s="237"/>
      <c r="K559" s="237"/>
      <c r="L559" s="242"/>
      <c r="M559" s="243"/>
      <c r="N559" s="244"/>
      <c r="O559" s="244"/>
      <c r="P559" s="244"/>
      <c r="Q559" s="244"/>
      <c r="R559" s="244"/>
      <c r="S559" s="244"/>
      <c r="T559" s="245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6" t="s">
        <v>151</v>
      </c>
      <c r="AU559" s="246" t="s">
        <v>87</v>
      </c>
      <c r="AV559" s="14" t="s">
        <v>146</v>
      </c>
      <c r="AW559" s="14" t="s">
        <v>37</v>
      </c>
      <c r="AX559" s="14" t="s">
        <v>85</v>
      </c>
      <c r="AY559" s="246" t="s">
        <v>136</v>
      </c>
    </row>
    <row r="560" s="2" customFormat="1" ht="16.5" customHeight="1">
      <c r="A560" s="40"/>
      <c r="B560" s="41"/>
      <c r="C560" s="206" t="s">
        <v>272</v>
      </c>
      <c r="D560" s="206" t="s">
        <v>141</v>
      </c>
      <c r="E560" s="207" t="s">
        <v>655</v>
      </c>
      <c r="F560" s="208" t="s">
        <v>656</v>
      </c>
      <c r="G560" s="209" t="s">
        <v>144</v>
      </c>
      <c r="H560" s="210">
        <v>525.65599999999995</v>
      </c>
      <c r="I560" s="211"/>
      <c r="J560" s="212">
        <f>ROUND(I560*H560,2)</f>
        <v>0</v>
      </c>
      <c r="K560" s="208" t="s">
        <v>145</v>
      </c>
      <c r="L560" s="46"/>
      <c r="M560" s="213" t="s">
        <v>19</v>
      </c>
      <c r="N560" s="214" t="s">
        <v>48</v>
      </c>
      <c r="O560" s="86"/>
      <c r="P560" s="215">
        <f>O560*H560</f>
        <v>0</v>
      </c>
      <c r="Q560" s="215">
        <v>0</v>
      </c>
      <c r="R560" s="215">
        <f>Q560*H560</f>
        <v>0</v>
      </c>
      <c r="S560" s="215">
        <v>0.0010300000000000001</v>
      </c>
      <c r="T560" s="216">
        <f>S560*H560</f>
        <v>0.54142568000000002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17" t="s">
        <v>226</v>
      </c>
      <c r="AT560" s="217" t="s">
        <v>141</v>
      </c>
      <c r="AU560" s="217" t="s">
        <v>87</v>
      </c>
      <c r="AY560" s="19" t="s">
        <v>136</v>
      </c>
      <c r="BE560" s="218">
        <f>IF(N560="základní",J560,0)</f>
        <v>0</v>
      </c>
      <c r="BF560" s="218">
        <f>IF(N560="snížená",J560,0)</f>
        <v>0</v>
      </c>
      <c r="BG560" s="218">
        <f>IF(N560="zákl. přenesená",J560,0)</f>
        <v>0</v>
      </c>
      <c r="BH560" s="218">
        <f>IF(N560="sníž. přenesená",J560,0)</f>
        <v>0</v>
      </c>
      <c r="BI560" s="218">
        <f>IF(N560="nulová",J560,0)</f>
        <v>0</v>
      </c>
      <c r="BJ560" s="19" t="s">
        <v>85</v>
      </c>
      <c r="BK560" s="218">
        <f>ROUND(I560*H560,2)</f>
        <v>0</v>
      </c>
      <c r="BL560" s="19" t="s">
        <v>226</v>
      </c>
      <c r="BM560" s="217" t="s">
        <v>657</v>
      </c>
    </row>
    <row r="561" s="2" customFormat="1">
      <c r="A561" s="40"/>
      <c r="B561" s="41"/>
      <c r="C561" s="42"/>
      <c r="D561" s="219" t="s">
        <v>149</v>
      </c>
      <c r="E561" s="42"/>
      <c r="F561" s="220" t="s">
        <v>658</v>
      </c>
      <c r="G561" s="42"/>
      <c r="H561" s="42"/>
      <c r="I561" s="221"/>
      <c r="J561" s="42"/>
      <c r="K561" s="42"/>
      <c r="L561" s="46"/>
      <c r="M561" s="222"/>
      <c r="N561" s="223"/>
      <c r="O561" s="86"/>
      <c r="P561" s="86"/>
      <c r="Q561" s="86"/>
      <c r="R561" s="86"/>
      <c r="S561" s="86"/>
      <c r="T561" s="87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149</v>
      </c>
      <c r="AU561" s="19" t="s">
        <v>87</v>
      </c>
    </row>
    <row r="562" s="13" customFormat="1">
      <c r="A562" s="13"/>
      <c r="B562" s="224"/>
      <c r="C562" s="225"/>
      <c r="D562" s="226" t="s">
        <v>151</v>
      </c>
      <c r="E562" s="227" t="s">
        <v>19</v>
      </c>
      <c r="F562" s="228" t="s">
        <v>217</v>
      </c>
      <c r="G562" s="225"/>
      <c r="H562" s="229">
        <v>471.68000000000001</v>
      </c>
      <c r="I562" s="230"/>
      <c r="J562" s="225"/>
      <c r="K562" s="225"/>
      <c r="L562" s="231"/>
      <c r="M562" s="232"/>
      <c r="N562" s="233"/>
      <c r="O562" s="233"/>
      <c r="P562" s="233"/>
      <c r="Q562" s="233"/>
      <c r="R562" s="233"/>
      <c r="S562" s="233"/>
      <c r="T562" s="234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5" t="s">
        <v>151</v>
      </c>
      <c r="AU562" s="235" t="s">
        <v>87</v>
      </c>
      <c r="AV562" s="13" t="s">
        <v>87</v>
      </c>
      <c r="AW562" s="13" t="s">
        <v>37</v>
      </c>
      <c r="AX562" s="13" t="s">
        <v>77</v>
      </c>
      <c r="AY562" s="235" t="s">
        <v>136</v>
      </c>
    </row>
    <row r="563" s="13" customFormat="1">
      <c r="A563" s="13"/>
      <c r="B563" s="224"/>
      <c r="C563" s="225"/>
      <c r="D563" s="226" t="s">
        <v>151</v>
      </c>
      <c r="E563" s="227" t="s">
        <v>19</v>
      </c>
      <c r="F563" s="228" t="s">
        <v>218</v>
      </c>
      <c r="G563" s="225"/>
      <c r="H563" s="229">
        <v>58.950000000000003</v>
      </c>
      <c r="I563" s="230"/>
      <c r="J563" s="225"/>
      <c r="K563" s="225"/>
      <c r="L563" s="231"/>
      <c r="M563" s="232"/>
      <c r="N563" s="233"/>
      <c r="O563" s="233"/>
      <c r="P563" s="233"/>
      <c r="Q563" s="233"/>
      <c r="R563" s="233"/>
      <c r="S563" s="233"/>
      <c r="T563" s="23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5" t="s">
        <v>151</v>
      </c>
      <c r="AU563" s="235" t="s">
        <v>87</v>
      </c>
      <c r="AV563" s="13" t="s">
        <v>87</v>
      </c>
      <c r="AW563" s="13" t="s">
        <v>37</v>
      </c>
      <c r="AX563" s="13" t="s">
        <v>77</v>
      </c>
      <c r="AY563" s="235" t="s">
        <v>136</v>
      </c>
    </row>
    <row r="564" s="13" customFormat="1">
      <c r="A564" s="13"/>
      <c r="B564" s="224"/>
      <c r="C564" s="225"/>
      <c r="D564" s="226" t="s">
        <v>151</v>
      </c>
      <c r="E564" s="227" t="s">
        <v>19</v>
      </c>
      <c r="F564" s="228" t="s">
        <v>219</v>
      </c>
      <c r="G564" s="225"/>
      <c r="H564" s="229">
        <v>32.759999999999998</v>
      </c>
      <c r="I564" s="230"/>
      <c r="J564" s="225"/>
      <c r="K564" s="225"/>
      <c r="L564" s="231"/>
      <c r="M564" s="232"/>
      <c r="N564" s="233"/>
      <c r="O564" s="233"/>
      <c r="P564" s="233"/>
      <c r="Q564" s="233"/>
      <c r="R564" s="233"/>
      <c r="S564" s="233"/>
      <c r="T564" s="23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5" t="s">
        <v>151</v>
      </c>
      <c r="AU564" s="235" t="s">
        <v>87</v>
      </c>
      <c r="AV564" s="13" t="s">
        <v>87</v>
      </c>
      <c r="AW564" s="13" t="s">
        <v>37</v>
      </c>
      <c r="AX564" s="13" t="s">
        <v>77</v>
      </c>
      <c r="AY564" s="235" t="s">
        <v>136</v>
      </c>
    </row>
    <row r="565" s="13" customFormat="1">
      <c r="A565" s="13"/>
      <c r="B565" s="224"/>
      <c r="C565" s="225"/>
      <c r="D565" s="226" t="s">
        <v>151</v>
      </c>
      <c r="E565" s="227" t="s">
        <v>19</v>
      </c>
      <c r="F565" s="228" t="s">
        <v>221</v>
      </c>
      <c r="G565" s="225"/>
      <c r="H565" s="229">
        <v>-11.111000000000001</v>
      </c>
      <c r="I565" s="230"/>
      <c r="J565" s="225"/>
      <c r="K565" s="225"/>
      <c r="L565" s="231"/>
      <c r="M565" s="232"/>
      <c r="N565" s="233"/>
      <c r="O565" s="233"/>
      <c r="P565" s="233"/>
      <c r="Q565" s="233"/>
      <c r="R565" s="233"/>
      <c r="S565" s="233"/>
      <c r="T565" s="23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5" t="s">
        <v>151</v>
      </c>
      <c r="AU565" s="235" t="s">
        <v>87</v>
      </c>
      <c r="AV565" s="13" t="s">
        <v>87</v>
      </c>
      <c r="AW565" s="13" t="s">
        <v>37</v>
      </c>
      <c r="AX565" s="13" t="s">
        <v>77</v>
      </c>
      <c r="AY565" s="235" t="s">
        <v>136</v>
      </c>
    </row>
    <row r="566" s="13" customFormat="1">
      <c r="A566" s="13"/>
      <c r="B566" s="224"/>
      <c r="C566" s="225"/>
      <c r="D566" s="226" t="s">
        <v>151</v>
      </c>
      <c r="E566" s="227" t="s">
        <v>19</v>
      </c>
      <c r="F566" s="228" t="s">
        <v>222</v>
      </c>
      <c r="G566" s="225"/>
      <c r="H566" s="229">
        <v>-26.623000000000001</v>
      </c>
      <c r="I566" s="230"/>
      <c r="J566" s="225"/>
      <c r="K566" s="225"/>
      <c r="L566" s="231"/>
      <c r="M566" s="232"/>
      <c r="N566" s="233"/>
      <c r="O566" s="233"/>
      <c r="P566" s="233"/>
      <c r="Q566" s="233"/>
      <c r="R566" s="233"/>
      <c r="S566" s="233"/>
      <c r="T566" s="23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5" t="s">
        <v>151</v>
      </c>
      <c r="AU566" s="235" t="s">
        <v>87</v>
      </c>
      <c r="AV566" s="13" t="s">
        <v>87</v>
      </c>
      <c r="AW566" s="13" t="s">
        <v>37</v>
      </c>
      <c r="AX566" s="13" t="s">
        <v>77</v>
      </c>
      <c r="AY566" s="235" t="s">
        <v>136</v>
      </c>
    </row>
    <row r="567" s="14" customFormat="1">
      <c r="A567" s="14"/>
      <c r="B567" s="236"/>
      <c r="C567" s="237"/>
      <c r="D567" s="226" t="s">
        <v>151</v>
      </c>
      <c r="E567" s="238" t="s">
        <v>19</v>
      </c>
      <c r="F567" s="239" t="s">
        <v>156</v>
      </c>
      <c r="G567" s="237"/>
      <c r="H567" s="240">
        <v>525.65599999999995</v>
      </c>
      <c r="I567" s="241"/>
      <c r="J567" s="237"/>
      <c r="K567" s="237"/>
      <c r="L567" s="242"/>
      <c r="M567" s="243"/>
      <c r="N567" s="244"/>
      <c r="O567" s="244"/>
      <c r="P567" s="244"/>
      <c r="Q567" s="244"/>
      <c r="R567" s="244"/>
      <c r="S567" s="244"/>
      <c r="T567" s="245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46" t="s">
        <v>151</v>
      </c>
      <c r="AU567" s="246" t="s">
        <v>87</v>
      </c>
      <c r="AV567" s="14" t="s">
        <v>146</v>
      </c>
      <c r="AW567" s="14" t="s">
        <v>37</v>
      </c>
      <c r="AX567" s="14" t="s">
        <v>85</v>
      </c>
      <c r="AY567" s="246" t="s">
        <v>136</v>
      </c>
    </row>
    <row r="568" s="2" customFormat="1" ht="16.5" customHeight="1">
      <c r="A568" s="40"/>
      <c r="B568" s="41"/>
      <c r="C568" s="206" t="s">
        <v>279</v>
      </c>
      <c r="D568" s="206" t="s">
        <v>141</v>
      </c>
      <c r="E568" s="207" t="s">
        <v>659</v>
      </c>
      <c r="F568" s="208" t="s">
        <v>660</v>
      </c>
      <c r="G568" s="209" t="s">
        <v>144</v>
      </c>
      <c r="H568" s="210">
        <v>525.65599999999995</v>
      </c>
      <c r="I568" s="211"/>
      <c r="J568" s="212">
        <f>ROUND(I568*H568,2)</f>
        <v>0</v>
      </c>
      <c r="K568" s="208" t="s">
        <v>145</v>
      </c>
      <c r="L568" s="46"/>
      <c r="M568" s="213" t="s">
        <v>19</v>
      </c>
      <c r="N568" s="214" t="s">
        <v>48</v>
      </c>
      <c r="O568" s="86"/>
      <c r="P568" s="215">
        <f>O568*H568</f>
        <v>0</v>
      </c>
      <c r="Q568" s="215">
        <v>0.063</v>
      </c>
      <c r="R568" s="215">
        <f>Q568*H568</f>
        <v>33.116327999999996</v>
      </c>
      <c r="S568" s="215">
        <v>0</v>
      </c>
      <c r="T568" s="216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17" t="s">
        <v>226</v>
      </c>
      <c r="AT568" s="217" t="s">
        <v>141</v>
      </c>
      <c r="AU568" s="217" t="s">
        <v>87</v>
      </c>
      <c r="AY568" s="19" t="s">
        <v>136</v>
      </c>
      <c r="BE568" s="218">
        <f>IF(N568="základní",J568,0)</f>
        <v>0</v>
      </c>
      <c r="BF568" s="218">
        <f>IF(N568="snížená",J568,0)</f>
        <v>0</v>
      </c>
      <c r="BG568" s="218">
        <f>IF(N568="zákl. přenesená",J568,0)</f>
        <v>0</v>
      </c>
      <c r="BH568" s="218">
        <f>IF(N568="sníž. přenesená",J568,0)</f>
        <v>0</v>
      </c>
      <c r="BI568" s="218">
        <f>IF(N568="nulová",J568,0)</f>
        <v>0</v>
      </c>
      <c r="BJ568" s="19" t="s">
        <v>85</v>
      </c>
      <c r="BK568" s="218">
        <f>ROUND(I568*H568,2)</f>
        <v>0</v>
      </c>
      <c r="BL568" s="19" t="s">
        <v>226</v>
      </c>
      <c r="BM568" s="217" t="s">
        <v>661</v>
      </c>
    </row>
    <row r="569" s="2" customFormat="1">
      <c r="A569" s="40"/>
      <c r="B569" s="41"/>
      <c r="C569" s="42"/>
      <c r="D569" s="219" t="s">
        <v>149</v>
      </c>
      <c r="E569" s="42"/>
      <c r="F569" s="220" t="s">
        <v>662</v>
      </c>
      <c r="G569" s="42"/>
      <c r="H569" s="42"/>
      <c r="I569" s="221"/>
      <c r="J569" s="42"/>
      <c r="K569" s="42"/>
      <c r="L569" s="46"/>
      <c r="M569" s="222"/>
      <c r="N569" s="223"/>
      <c r="O569" s="86"/>
      <c r="P569" s="86"/>
      <c r="Q569" s="86"/>
      <c r="R569" s="86"/>
      <c r="S569" s="86"/>
      <c r="T569" s="87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149</v>
      </c>
      <c r="AU569" s="19" t="s">
        <v>87</v>
      </c>
    </row>
    <row r="570" s="13" customFormat="1">
      <c r="A570" s="13"/>
      <c r="B570" s="224"/>
      <c r="C570" s="225"/>
      <c r="D570" s="226" t="s">
        <v>151</v>
      </c>
      <c r="E570" s="227" t="s">
        <v>19</v>
      </c>
      <c r="F570" s="228" t="s">
        <v>663</v>
      </c>
      <c r="G570" s="225"/>
      <c r="H570" s="229">
        <v>525.65599999999995</v>
      </c>
      <c r="I570" s="230"/>
      <c r="J570" s="225"/>
      <c r="K570" s="225"/>
      <c r="L570" s="231"/>
      <c r="M570" s="232"/>
      <c r="N570" s="233"/>
      <c r="O570" s="233"/>
      <c r="P570" s="233"/>
      <c r="Q570" s="233"/>
      <c r="R570" s="233"/>
      <c r="S570" s="233"/>
      <c r="T570" s="23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5" t="s">
        <v>151</v>
      </c>
      <c r="AU570" s="235" t="s">
        <v>87</v>
      </c>
      <c r="AV570" s="13" t="s">
        <v>87</v>
      </c>
      <c r="AW570" s="13" t="s">
        <v>37</v>
      </c>
      <c r="AX570" s="13" t="s">
        <v>77</v>
      </c>
      <c r="AY570" s="235" t="s">
        <v>136</v>
      </c>
    </row>
    <row r="571" s="14" customFormat="1">
      <c r="A571" s="14"/>
      <c r="B571" s="236"/>
      <c r="C571" s="237"/>
      <c r="D571" s="226" t="s">
        <v>151</v>
      </c>
      <c r="E571" s="238" t="s">
        <v>19</v>
      </c>
      <c r="F571" s="239" t="s">
        <v>156</v>
      </c>
      <c r="G571" s="237"/>
      <c r="H571" s="240">
        <v>525.65599999999995</v>
      </c>
      <c r="I571" s="241"/>
      <c r="J571" s="237"/>
      <c r="K571" s="237"/>
      <c r="L571" s="242"/>
      <c r="M571" s="243"/>
      <c r="N571" s="244"/>
      <c r="O571" s="244"/>
      <c r="P571" s="244"/>
      <c r="Q571" s="244"/>
      <c r="R571" s="244"/>
      <c r="S571" s="244"/>
      <c r="T571" s="245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46" t="s">
        <v>151</v>
      </c>
      <c r="AU571" s="246" t="s">
        <v>87</v>
      </c>
      <c r="AV571" s="14" t="s">
        <v>146</v>
      </c>
      <c r="AW571" s="14" t="s">
        <v>37</v>
      </c>
      <c r="AX571" s="14" t="s">
        <v>85</v>
      </c>
      <c r="AY571" s="246" t="s">
        <v>136</v>
      </c>
    </row>
    <row r="572" s="2" customFormat="1" ht="16.5" customHeight="1">
      <c r="A572" s="40"/>
      <c r="B572" s="41"/>
      <c r="C572" s="206" t="s">
        <v>664</v>
      </c>
      <c r="D572" s="206" t="s">
        <v>141</v>
      </c>
      <c r="E572" s="207" t="s">
        <v>665</v>
      </c>
      <c r="F572" s="208" t="s">
        <v>666</v>
      </c>
      <c r="G572" s="209" t="s">
        <v>144</v>
      </c>
      <c r="H572" s="210">
        <v>525.65599999999995</v>
      </c>
      <c r="I572" s="211"/>
      <c r="J572" s="212">
        <f>ROUND(I572*H572,2)</f>
        <v>0</v>
      </c>
      <c r="K572" s="208" t="s">
        <v>145</v>
      </c>
      <c r="L572" s="46"/>
      <c r="M572" s="213" t="s">
        <v>19</v>
      </c>
      <c r="N572" s="214" t="s">
        <v>48</v>
      </c>
      <c r="O572" s="86"/>
      <c r="P572" s="215">
        <f>O572*H572</f>
        <v>0</v>
      </c>
      <c r="Q572" s="215">
        <v>0</v>
      </c>
      <c r="R572" s="215">
        <f>Q572*H572</f>
        <v>0</v>
      </c>
      <c r="S572" s="215">
        <v>0</v>
      </c>
      <c r="T572" s="216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17" t="s">
        <v>146</v>
      </c>
      <c r="AT572" s="217" t="s">
        <v>141</v>
      </c>
      <c r="AU572" s="217" t="s">
        <v>87</v>
      </c>
      <c r="AY572" s="19" t="s">
        <v>136</v>
      </c>
      <c r="BE572" s="218">
        <f>IF(N572="základní",J572,0)</f>
        <v>0</v>
      </c>
      <c r="BF572" s="218">
        <f>IF(N572="snížená",J572,0)</f>
        <v>0</v>
      </c>
      <c r="BG572" s="218">
        <f>IF(N572="zákl. přenesená",J572,0)</f>
        <v>0</v>
      </c>
      <c r="BH572" s="218">
        <f>IF(N572="sníž. přenesená",J572,0)</f>
        <v>0</v>
      </c>
      <c r="BI572" s="218">
        <f>IF(N572="nulová",J572,0)</f>
        <v>0</v>
      </c>
      <c r="BJ572" s="19" t="s">
        <v>85</v>
      </c>
      <c r="BK572" s="218">
        <f>ROUND(I572*H572,2)</f>
        <v>0</v>
      </c>
      <c r="BL572" s="19" t="s">
        <v>146</v>
      </c>
      <c r="BM572" s="217" t="s">
        <v>667</v>
      </c>
    </row>
    <row r="573" s="2" customFormat="1">
      <c r="A573" s="40"/>
      <c r="B573" s="41"/>
      <c r="C573" s="42"/>
      <c r="D573" s="219" t="s">
        <v>149</v>
      </c>
      <c r="E573" s="42"/>
      <c r="F573" s="220" t="s">
        <v>668</v>
      </c>
      <c r="G573" s="42"/>
      <c r="H573" s="42"/>
      <c r="I573" s="221"/>
      <c r="J573" s="42"/>
      <c r="K573" s="42"/>
      <c r="L573" s="46"/>
      <c r="M573" s="222"/>
      <c r="N573" s="223"/>
      <c r="O573" s="86"/>
      <c r="P573" s="86"/>
      <c r="Q573" s="86"/>
      <c r="R573" s="86"/>
      <c r="S573" s="86"/>
      <c r="T573" s="87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149</v>
      </c>
      <c r="AU573" s="19" t="s">
        <v>87</v>
      </c>
    </row>
    <row r="574" s="13" customFormat="1">
      <c r="A574" s="13"/>
      <c r="B574" s="224"/>
      <c r="C574" s="225"/>
      <c r="D574" s="226" t="s">
        <v>151</v>
      </c>
      <c r="E574" s="227" t="s">
        <v>19</v>
      </c>
      <c r="F574" s="228" t="s">
        <v>663</v>
      </c>
      <c r="G574" s="225"/>
      <c r="H574" s="229">
        <v>525.65599999999995</v>
      </c>
      <c r="I574" s="230"/>
      <c r="J574" s="225"/>
      <c r="K574" s="225"/>
      <c r="L574" s="231"/>
      <c r="M574" s="232"/>
      <c r="N574" s="233"/>
      <c r="O574" s="233"/>
      <c r="P574" s="233"/>
      <c r="Q574" s="233"/>
      <c r="R574" s="233"/>
      <c r="S574" s="233"/>
      <c r="T574" s="23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5" t="s">
        <v>151</v>
      </c>
      <c r="AU574" s="235" t="s">
        <v>87</v>
      </c>
      <c r="AV574" s="13" t="s">
        <v>87</v>
      </c>
      <c r="AW574" s="13" t="s">
        <v>37</v>
      </c>
      <c r="AX574" s="13" t="s">
        <v>77</v>
      </c>
      <c r="AY574" s="235" t="s">
        <v>136</v>
      </c>
    </row>
    <row r="575" s="14" customFormat="1">
      <c r="A575" s="14"/>
      <c r="B575" s="236"/>
      <c r="C575" s="237"/>
      <c r="D575" s="226" t="s">
        <v>151</v>
      </c>
      <c r="E575" s="238" t="s">
        <v>19</v>
      </c>
      <c r="F575" s="239" t="s">
        <v>156</v>
      </c>
      <c r="G575" s="237"/>
      <c r="H575" s="240">
        <v>525.65599999999995</v>
      </c>
      <c r="I575" s="241"/>
      <c r="J575" s="237"/>
      <c r="K575" s="237"/>
      <c r="L575" s="242"/>
      <c r="M575" s="243"/>
      <c r="N575" s="244"/>
      <c r="O575" s="244"/>
      <c r="P575" s="244"/>
      <c r="Q575" s="244"/>
      <c r="R575" s="244"/>
      <c r="S575" s="244"/>
      <c r="T575" s="245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46" t="s">
        <v>151</v>
      </c>
      <c r="AU575" s="246" t="s">
        <v>87</v>
      </c>
      <c r="AV575" s="14" t="s">
        <v>146</v>
      </c>
      <c r="AW575" s="14" t="s">
        <v>37</v>
      </c>
      <c r="AX575" s="14" t="s">
        <v>85</v>
      </c>
      <c r="AY575" s="246" t="s">
        <v>136</v>
      </c>
    </row>
    <row r="576" s="2" customFormat="1" ht="24.15" customHeight="1">
      <c r="A576" s="40"/>
      <c r="B576" s="41"/>
      <c r="C576" s="206" t="s">
        <v>669</v>
      </c>
      <c r="D576" s="206" t="s">
        <v>141</v>
      </c>
      <c r="E576" s="207" t="s">
        <v>646</v>
      </c>
      <c r="F576" s="208" t="s">
        <v>647</v>
      </c>
      <c r="G576" s="209" t="s">
        <v>144</v>
      </c>
      <c r="H576" s="210">
        <v>525.65599999999995</v>
      </c>
      <c r="I576" s="211"/>
      <c r="J576" s="212">
        <f>ROUND(I576*H576,2)</f>
        <v>0</v>
      </c>
      <c r="K576" s="208" t="s">
        <v>145</v>
      </c>
      <c r="L576" s="46"/>
      <c r="M576" s="213" t="s">
        <v>19</v>
      </c>
      <c r="N576" s="214" t="s">
        <v>48</v>
      </c>
      <c r="O576" s="86"/>
      <c r="P576" s="215">
        <f>O576*H576</f>
        <v>0</v>
      </c>
      <c r="Q576" s="215">
        <v>0.00012</v>
      </c>
      <c r="R576" s="215">
        <f>Q576*H576</f>
        <v>0.063078719999999991</v>
      </c>
      <c r="S576" s="215">
        <v>0</v>
      </c>
      <c r="T576" s="216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17" t="s">
        <v>146</v>
      </c>
      <c r="AT576" s="217" t="s">
        <v>141</v>
      </c>
      <c r="AU576" s="217" t="s">
        <v>87</v>
      </c>
      <c r="AY576" s="19" t="s">
        <v>136</v>
      </c>
      <c r="BE576" s="218">
        <f>IF(N576="základní",J576,0)</f>
        <v>0</v>
      </c>
      <c r="BF576" s="218">
        <f>IF(N576="snížená",J576,0)</f>
        <v>0</v>
      </c>
      <c r="BG576" s="218">
        <f>IF(N576="zákl. přenesená",J576,0)</f>
        <v>0</v>
      </c>
      <c r="BH576" s="218">
        <f>IF(N576="sníž. přenesená",J576,0)</f>
        <v>0</v>
      </c>
      <c r="BI576" s="218">
        <f>IF(N576="nulová",J576,0)</f>
        <v>0</v>
      </c>
      <c r="BJ576" s="19" t="s">
        <v>85</v>
      </c>
      <c r="BK576" s="218">
        <f>ROUND(I576*H576,2)</f>
        <v>0</v>
      </c>
      <c r="BL576" s="19" t="s">
        <v>146</v>
      </c>
      <c r="BM576" s="217" t="s">
        <v>670</v>
      </c>
    </row>
    <row r="577" s="2" customFormat="1">
      <c r="A577" s="40"/>
      <c r="B577" s="41"/>
      <c r="C577" s="42"/>
      <c r="D577" s="219" t="s">
        <v>149</v>
      </c>
      <c r="E577" s="42"/>
      <c r="F577" s="220" t="s">
        <v>649</v>
      </c>
      <c r="G577" s="42"/>
      <c r="H577" s="42"/>
      <c r="I577" s="221"/>
      <c r="J577" s="42"/>
      <c r="K577" s="42"/>
      <c r="L577" s="46"/>
      <c r="M577" s="222"/>
      <c r="N577" s="223"/>
      <c r="O577" s="86"/>
      <c r="P577" s="86"/>
      <c r="Q577" s="86"/>
      <c r="R577" s="86"/>
      <c r="S577" s="86"/>
      <c r="T577" s="87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149</v>
      </c>
      <c r="AU577" s="19" t="s">
        <v>87</v>
      </c>
    </row>
    <row r="578" s="15" customFormat="1">
      <c r="A578" s="15"/>
      <c r="B578" s="247"/>
      <c r="C578" s="248"/>
      <c r="D578" s="226" t="s">
        <v>151</v>
      </c>
      <c r="E578" s="249" t="s">
        <v>19</v>
      </c>
      <c r="F578" s="250" t="s">
        <v>671</v>
      </c>
      <c r="G578" s="248"/>
      <c r="H578" s="249" t="s">
        <v>19</v>
      </c>
      <c r="I578" s="251"/>
      <c r="J578" s="248"/>
      <c r="K578" s="248"/>
      <c r="L578" s="252"/>
      <c r="M578" s="253"/>
      <c r="N578" s="254"/>
      <c r="O578" s="254"/>
      <c r="P578" s="254"/>
      <c r="Q578" s="254"/>
      <c r="R578" s="254"/>
      <c r="S578" s="254"/>
      <c r="T578" s="25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56" t="s">
        <v>151</v>
      </c>
      <c r="AU578" s="256" t="s">
        <v>87</v>
      </c>
      <c r="AV578" s="15" t="s">
        <v>85</v>
      </c>
      <c r="AW578" s="15" t="s">
        <v>37</v>
      </c>
      <c r="AX578" s="15" t="s">
        <v>77</v>
      </c>
      <c r="AY578" s="256" t="s">
        <v>136</v>
      </c>
    </row>
    <row r="579" s="13" customFormat="1">
      <c r="A579" s="13"/>
      <c r="B579" s="224"/>
      <c r="C579" s="225"/>
      <c r="D579" s="226" t="s">
        <v>151</v>
      </c>
      <c r="E579" s="227" t="s">
        <v>19</v>
      </c>
      <c r="F579" s="228" t="s">
        <v>663</v>
      </c>
      <c r="G579" s="225"/>
      <c r="H579" s="229">
        <v>525.65599999999995</v>
      </c>
      <c r="I579" s="230"/>
      <c r="J579" s="225"/>
      <c r="K579" s="225"/>
      <c r="L579" s="231"/>
      <c r="M579" s="232"/>
      <c r="N579" s="233"/>
      <c r="O579" s="233"/>
      <c r="P579" s="233"/>
      <c r="Q579" s="233"/>
      <c r="R579" s="233"/>
      <c r="S579" s="233"/>
      <c r="T579" s="23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5" t="s">
        <v>151</v>
      </c>
      <c r="AU579" s="235" t="s">
        <v>87</v>
      </c>
      <c r="AV579" s="13" t="s">
        <v>87</v>
      </c>
      <c r="AW579" s="13" t="s">
        <v>37</v>
      </c>
      <c r="AX579" s="13" t="s">
        <v>77</v>
      </c>
      <c r="AY579" s="235" t="s">
        <v>136</v>
      </c>
    </row>
    <row r="580" s="14" customFormat="1">
      <c r="A580" s="14"/>
      <c r="B580" s="236"/>
      <c r="C580" s="237"/>
      <c r="D580" s="226" t="s">
        <v>151</v>
      </c>
      <c r="E580" s="238" t="s">
        <v>19</v>
      </c>
      <c r="F580" s="239" t="s">
        <v>156</v>
      </c>
      <c r="G580" s="237"/>
      <c r="H580" s="240">
        <v>525.65599999999995</v>
      </c>
      <c r="I580" s="241"/>
      <c r="J580" s="237"/>
      <c r="K580" s="237"/>
      <c r="L580" s="242"/>
      <c r="M580" s="243"/>
      <c r="N580" s="244"/>
      <c r="O580" s="244"/>
      <c r="P580" s="244"/>
      <c r="Q580" s="244"/>
      <c r="R580" s="244"/>
      <c r="S580" s="244"/>
      <c r="T580" s="245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46" t="s">
        <v>151</v>
      </c>
      <c r="AU580" s="246" t="s">
        <v>87</v>
      </c>
      <c r="AV580" s="14" t="s">
        <v>146</v>
      </c>
      <c r="AW580" s="14" t="s">
        <v>37</v>
      </c>
      <c r="AX580" s="14" t="s">
        <v>85</v>
      </c>
      <c r="AY580" s="246" t="s">
        <v>136</v>
      </c>
    </row>
    <row r="581" s="2" customFormat="1" ht="24.15" customHeight="1">
      <c r="A581" s="40"/>
      <c r="B581" s="41"/>
      <c r="C581" s="206" t="s">
        <v>672</v>
      </c>
      <c r="D581" s="206" t="s">
        <v>141</v>
      </c>
      <c r="E581" s="207" t="s">
        <v>673</v>
      </c>
      <c r="F581" s="208" t="s">
        <v>674</v>
      </c>
      <c r="G581" s="209" t="s">
        <v>144</v>
      </c>
      <c r="H581" s="210">
        <v>525.65599999999995</v>
      </c>
      <c r="I581" s="211"/>
      <c r="J581" s="212">
        <f>ROUND(I581*H581,2)</f>
        <v>0</v>
      </c>
      <c r="K581" s="208" t="s">
        <v>145</v>
      </c>
      <c r="L581" s="46"/>
      <c r="M581" s="213" t="s">
        <v>19</v>
      </c>
      <c r="N581" s="214" t="s">
        <v>48</v>
      </c>
      <c r="O581" s="86"/>
      <c r="P581" s="215">
        <f>O581*H581</f>
        <v>0</v>
      </c>
      <c r="Q581" s="215">
        <v>0.00083000000000000001</v>
      </c>
      <c r="R581" s="215">
        <f>Q581*H581</f>
        <v>0.43629447999999998</v>
      </c>
      <c r="S581" s="215">
        <v>0</v>
      </c>
      <c r="T581" s="216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17" t="s">
        <v>146</v>
      </c>
      <c r="AT581" s="217" t="s">
        <v>141</v>
      </c>
      <c r="AU581" s="217" t="s">
        <v>87</v>
      </c>
      <c r="AY581" s="19" t="s">
        <v>136</v>
      </c>
      <c r="BE581" s="218">
        <f>IF(N581="základní",J581,0)</f>
        <v>0</v>
      </c>
      <c r="BF581" s="218">
        <f>IF(N581="snížená",J581,0)</f>
        <v>0</v>
      </c>
      <c r="BG581" s="218">
        <f>IF(N581="zákl. přenesená",J581,0)</f>
        <v>0</v>
      </c>
      <c r="BH581" s="218">
        <f>IF(N581="sníž. přenesená",J581,0)</f>
        <v>0</v>
      </c>
      <c r="BI581" s="218">
        <f>IF(N581="nulová",J581,0)</f>
        <v>0</v>
      </c>
      <c r="BJ581" s="19" t="s">
        <v>85</v>
      </c>
      <c r="BK581" s="218">
        <f>ROUND(I581*H581,2)</f>
        <v>0</v>
      </c>
      <c r="BL581" s="19" t="s">
        <v>146</v>
      </c>
      <c r="BM581" s="217" t="s">
        <v>675</v>
      </c>
    </row>
    <row r="582" s="2" customFormat="1">
      <c r="A582" s="40"/>
      <c r="B582" s="41"/>
      <c r="C582" s="42"/>
      <c r="D582" s="219" t="s">
        <v>149</v>
      </c>
      <c r="E582" s="42"/>
      <c r="F582" s="220" t="s">
        <v>676</v>
      </c>
      <c r="G582" s="42"/>
      <c r="H582" s="42"/>
      <c r="I582" s="221"/>
      <c r="J582" s="42"/>
      <c r="K582" s="42"/>
      <c r="L582" s="46"/>
      <c r="M582" s="222"/>
      <c r="N582" s="223"/>
      <c r="O582" s="86"/>
      <c r="P582" s="86"/>
      <c r="Q582" s="86"/>
      <c r="R582" s="86"/>
      <c r="S582" s="86"/>
      <c r="T582" s="87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149</v>
      </c>
      <c r="AU582" s="19" t="s">
        <v>87</v>
      </c>
    </row>
    <row r="583" s="15" customFormat="1">
      <c r="A583" s="15"/>
      <c r="B583" s="247"/>
      <c r="C583" s="248"/>
      <c r="D583" s="226" t="s">
        <v>151</v>
      </c>
      <c r="E583" s="249" t="s">
        <v>19</v>
      </c>
      <c r="F583" s="250" t="s">
        <v>677</v>
      </c>
      <c r="G583" s="248"/>
      <c r="H583" s="249" t="s">
        <v>19</v>
      </c>
      <c r="I583" s="251"/>
      <c r="J583" s="248"/>
      <c r="K583" s="248"/>
      <c r="L583" s="252"/>
      <c r="M583" s="253"/>
      <c r="N583" s="254"/>
      <c r="O583" s="254"/>
      <c r="P583" s="254"/>
      <c r="Q583" s="254"/>
      <c r="R583" s="254"/>
      <c r="S583" s="254"/>
      <c r="T583" s="25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56" t="s">
        <v>151</v>
      </c>
      <c r="AU583" s="256" t="s">
        <v>87</v>
      </c>
      <c r="AV583" s="15" t="s">
        <v>85</v>
      </c>
      <c r="AW583" s="15" t="s">
        <v>37</v>
      </c>
      <c r="AX583" s="15" t="s">
        <v>77</v>
      </c>
      <c r="AY583" s="256" t="s">
        <v>136</v>
      </c>
    </row>
    <row r="584" s="13" customFormat="1">
      <c r="A584" s="13"/>
      <c r="B584" s="224"/>
      <c r="C584" s="225"/>
      <c r="D584" s="226" t="s">
        <v>151</v>
      </c>
      <c r="E584" s="227" t="s">
        <v>19</v>
      </c>
      <c r="F584" s="228" t="s">
        <v>663</v>
      </c>
      <c r="G584" s="225"/>
      <c r="H584" s="229">
        <v>525.65599999999995</v>
      </c>
      <c r="I584" s="230"/>
      <c r="J584" s="225"/>
      <c r="K584" s="225"/>
      <c r="L584" s="231"/>
      <c r="M584" s="232"/>
      <c r="N584" s="233"/>
      <c r="O584" s="233"/>
      <c r="P584" s="233"/>
      <c r="Q584" s="233"/>
      <c r="R584" s="233"/>
      <c r="S584" s="233"/>
      <c r="T584" s="23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5" t="s">
        <v>151</v>
      </c>
      <c r="AU584" s="235" t="s">
        <v>87</v>
      </c>
      <c r="AV584" s="13" t="s">
        <v>87</v>
      </c>
      <c r="AW584" s="13" t="s">
        <v>37</v>
      </c>
      <c r="AX584" s="13" t="s">
        <v>77</v>
      </c>
      <c r="AY584" s="235" t="s">
        <v>136</v>
      </c>
    </row>
    <row r="585" s="14" customFormat="1">
      <c r="A585" s="14"/>
      <c r="B585" s="236"/>
      <c r="C585" s="237"/>
      <c r="D585" s="226" t="s">
        <v>151</v>
      </c>
      <c r="E585" s="238" t="s">
        <v>19</v>
      </c>
      <c r="F585" s="239" t="s">
        <v>156</v>
      </c>
      <c r="G585" s="237"/>
      <c r="H585" s="240">
        <v>525.65599999999995</v>
      </c>
      <c r="I585" s="241"/>
      <c r="J585" s="237"/>
      <c r="K585" s="237"/>
      <c r="L585" s="242"/>
      <c r="M585" s="279"/>
      <c r="N585" s="280"/>
      <c r="O585" s="280"/>
      <c r="P585" s="280"/>
      <c r="Q585" s="280"/>
      <c r="R585" s="280"/>
      <c r="S585" s="280"/>
      <c r="T585" s="281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6" t="s">
        <v>151</v>
      </c>
      <c r="AU585" s="246" t="s">
        <v>87</v>
      </c>
      <c r="AV585" s="14" t="s">
        <v>146</v>
      </c>
      <c r="AW585" s="14" t="s">
        <v>37</v>
      </c>
      <c r="AX585" s="14" t="s">
        <v>85</v>
      </c>
      <c r="AY585" s="246" t="s">
        <v>136</v>
      </c>
    </row>
    <row r="586" s="2" customFormat="1" ht="6.96" customHeight="1">
      <c r="A586" s="40"/>
      <c r="B586" s="61"/>
      <c r="C586" s="62"/>
      <c r="D586" s="62"/>
      <c r="E586" s="62"/>
      <c r="F586" s="62"/>
      <c r="G586" s="62"/>
      <c r="H586" s="62"/>
      <c r="I586" s="62"/>
      <c r="J586" s="62"/>
      <c r="K586" s="62"/>
      <c r="L586" s="46"/>
      <c r="M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</row>
  </sheetData>
  <sheetProtection sheet="1" autoFilter="0" formatColumns="0" formatRows="0" objects="1" scenarios="1" spinCount="100000" saltValue="pNTkZxRwZY9yDn37VFSwiVjex2StHMbY+4TXC3i7kFMHLW2z0X/we/ssXAFNQqBfDU8NamPstfe/kEYsCvbrJw==" hashValue="3q9pNX972hrwokz8aPJmm9E/ohCrk4hRCawCVG2LlCy15Mz29iSy55U0++Do3Tb/bLP69UTypF/mZW0UBs53MQ==" algorithmName="SHA-512" password="CC35"/>
  <autoFilter ref="C95:K585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hyperlinks>
    <hyperlink ref="F101" r:id="rId1" display="https://podminky.urs.cz/item/CS_URS_2022_02/622131151"/>
    <hyperlink ref="F108" r:id="rId2" display="https://podminky.urs.cz/item/CS_URS_2022_02/622131152"/>
    <hyperlink ref="F188" r:id="rId3" display="https://podminky.urs.cz/item/CS_URS_2022_02/622325401"/>
    <hyperlink ref="F197" r:id="rId4" display="https://podminky.urs.cz/item/CS_URS_2022_02/619996145"/>
    <hyperlink ref="F204" r:id="rId5" display="https://podminky.urs.cz/item/CS_URS_2022_02/941111122"/>
    <hyperlink ref="F210" r:id="rId6" display="https://podminky.urs.cz/item/CS_URS_2022_02/941111222"/>
    <hyperlink ref="F214" r:id="rId7" display="https://podminky.urs.cz/item/CS_URS_2022_02/941111822"/>
    <hyperlink ref="F216" r:id="rId8" display="https://podminky.urs.cz/item/CS_URS_2022_02/944511111"/>
    <hyperlink ref="F218" r:id="rId9" display="https://podminky.urs.cz/item/CS_URS_2022_02/944511211"/>
    <hyperlink ref="F220" r:id="rId10" display="https://podminky.urs.cz/item/CS_URS_2022_02/944511811"/>
    <hyperlink ref="F223" r:id="rId11" display="https://podminky.urs.cz/item/CS_URS_2022_02/962042320"/>
    <hyperlink ref="F228" r:id="rId12" display="https://podminky.urs.cz/item/CS_URS_2022_02/978019391"/>
    <hyperlink ref="F259" r:id="rId13" display="https://podminky.urs.cz/item/CS_URS_2022_02/985142113"/>
    <hyperlink ref="F292" r:id="rId14" display="https://podminky.urs.cz/item/CS_URS_2022_02/985131111"/>
    <hyperlink ref="F296" r:id="rId15" display="https://podminky.urs.cz/item/CS_URS_2022_02/985131311"/>
    <hyperlink ref="F300" r:id="rId16" display="https://podminky.urs.cz/item/CS_URS_2022_02/985131411"/>
    <hyperlink ref="F304" r:id="rId17" display="https://podminky.urs.cz/item/CS_URS_2022_02/985231113"/>
    <hyperlink ref="F310" r:id="rId18" display="https://podminky.urs.cz/item/CS_URS_2022_02/997013158"/>
    <hyperlink ref="F312" r:id="rId19" display="https://podminky.urs.cz/item/CS_URS_2022_02/997221151"/>
    <hyperlink ref="F314" r:id="rId20" display="https://podminky.urs.cz/item/CS_URS_2022_02/997006002"/>
    <hyperlink ref="F316" r:id="rId21" display="https://podminky.urs.cz/item/CS_URS_2022_02/997006512"/>
    <hyperlink ref="F318" r:id="rId22" display="https://podminky.urs.cz/item/CS_URS_2022_02/997006519"/>
    <hyperlink ref="F321" r:id="rId23" display="https://podminky.urs.cz/item/CS_URS_2022_02/997013631"/>
    <hyperlink ref="F324" r:id="rId24" display="https://podminky.urs.cz/item/CS_URS_2022_02/998017004"/>
    <hyperlink ref="F328" r:id="rId25" display="https://podminky.urs.cz/item/CS_URS_2022_02/711192202"/>
    <hyperlink ref="F339" r:id="rId26" display="https://podminky.urs.cz/item/CS_URS_2022_02/998711103"/>
    <hyperlink ref="F360" r:id="rId27" display="https://podminky.urs.cz/item/CS_URS_2022_02/764131403"/>
    <hyperlink ref="F364" r:id="rId28" display="https://podminky.urs.cz/item/CS_URS_2022_02/998764204"/>
    <hyperlink ref="F410" r:id="rId29" display="https://podminky.urs.cz/item/CS_URS_2022_02/998766204"/>
    <hyperlink ref="F441" r:id="rId30" display="https://podminky.urs.cz/item/CS_URS_2022_02/998767204"/>
    <hyperlink ref="F511" r:id="rId31" display="https://podminky.urs.cz/item/CS_URS_2022_02/998782203"/>
    <hyperlink ref="F515" r:id="rId32" display="https://podminky.urs.cz/item/CS_URS_2022_02/783801241"/>
    <hyperlink ref="F549" r:id="rId33" display="https://podminky.urs.cz/item/CS_URS_2022_02/783823163"/>
    <hyperlink ref="F561" r:id="rId34" display="https://podminky.urs.cz/item/CS_URS_2022_02/783806811"/>
    <hyperlink ref="F569" r:id="rId35" display="https://podminky.urs.cz/item/CS_URS_2022_02/783806815"/>
    <hyperlink ref="F573" r:id="rId36" display="https://podminky.urs.cz/item/CS_URS_2022_02/783801403"/>
    <hyperlink ref="F577" r:id="rId37" display="https://podminky.urs.cz/item/CS_URS_2022_02/783823163"/>
    <hyperlink ref="F582" r:id="rId38" display="https://podminky.urs.cz/item/CS_URS_2022_02/78382744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87</v>
      </c>
    </row>
    <row r="4" s="1" customFormat="1" ht="24.96" customHeight="1">
      <c r="B4" s="22"/>
      <c r="D4" s="132" t="s">
        <v>97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OSTROV – KAPLE SV. ANNY STAVEBNÍ ÚPRAVY - I. etapa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678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22. 11. 2022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39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40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41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43</v>
      </c>
      <c r="E30" s="40"/>
      <c r="F30" s="40"/>
      <c r="G30" s="40"/>
      <c r="H30" s="40"/>
      <c r="I30" s="40"/>
      <c r="J30" s="146">
        <f>ROUND(J95,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45</v>
      </c>
      <c r="G32" s="40"/>
      <c r="H32" s="40"/>
      <c r="I32" s="147" t="s">
        <v>44</v>
      </c>
      <c r="J32" s="147" t="s">
        <v>46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47</v>
      </c>
      <c r="E33" s="134" t="s">
        <v>48</v>
      </c>
      <c r="F33" s="149">
        <f>ROUND((SUM(BE95:BE368)),  2)</f>
        <v>0</v>
      </c>
      <c r="G33" s="40"/>
      <c r="H33" s="40"/>
      <c r="I33" s="150">
        <v>0.20999999999999999</v>
      </c>
      <c r="J33" s="149">
        <f>ROUND(((SUM(BE95:BE368))*I33),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49</v>
      </c>
      <c r="F34" s="149">
        <f>ROUND((SUM(BF95:BF368)),  2)</f>
        <v>0</v>
      </c>
      <c r="G34" s="40"/>
      <c r="H34" s="40"/>
      <c r="I34" s="150">
        <v>0.14999999999999999</v>
      </c>
      <c r="J34" s="149">
        <f>ROUND(((SUM(BF95:BF368))*I34),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50</v>
      </c>
      <c r="F35" s="149">
        <f>ROUND((SUM(BG95:BG368)),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51</v>
      </c>
      <c r="F36" s="149">
        <f>ROUND((SUM(BH95:BH368)),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52</v>
      </c>
      <c r="F37" s="149">
        <f>ROUND((SUM(BI95:BI368)),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53</v>
      </c>
      <c r="E39" s="153"/>
      <c r="F39" s="153"/>
      <c r="G39" s="154" t="s">
        <v>54</v>
      </c>
      <c r="H39" s="155" t="s">
        <v>55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OSTROV – KAPLE SV. ANNY STAVEBNÍ ÚPRAVY - I. etapa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02 - Venkovní úpravy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p.č. st. 51 a p.č. 77/1, k.ú. Ostrov nad Ohří [71</v>
      </c>
      <c r="G52" s="42"/>
      <c r="H52" s="42"/>
      <c r="I52" s="34" t="s">
        <v>23</v>
      </c>
      <c r="J52" s="74" t="str">
        <f>IF(J12="","",J12)</f>
        <v>22. 11. 2022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Město Ostrov</v>
      </c>
      <c r="G54" s="42"/>
      <c r="H54" s="42"/>
      <c r="I54" s="34" t="s">
        <v>33</v>
      </c>
      <c r="J54" s="38" t="str">
        <f>E21</f>
        <v>ATELIER SOUKUP OPL ŠVEHLA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Ing. Jaroslav Stolička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101</v>
      </c>
      <c r="D57" s="164"/>
      <c r="E57" s="164"/>
      <c r="F57" s="164"/>
      <c r="G57" s="164"/>
      <c r="H57" s="164"/>
      <c r="I57" s="164"/>
      <c r="J57" s="165" t="s">
        <v>102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75</v>
      </c>
      <c r="D59" s="42"/>
      <c r="E59" s="42"/>
      <c r="F59" s="42"/>
      <c r="G59" s="42"/>
      <c r="H59" s="42"/>
      <c r="I59" s="42"/>
      <c r="J59" s="104">
        <f>J95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103</v>
      </c>
    </row>
    <row r="60" s="9" customFormat="1" ht="24.96" customHeight="1">
      <c r="A60" s="9"/>
      <c r="B60" s="167"/>
      <c r="C60" s="168"/>
      <c r="D60" s="169" t="s">
        <v>104</v>
      </c>
      <c r="E60" s="170"/>
      <c r="F60" s="170"/>
      <c r="G60" s="170"/>
      <c r="H60" s="170"/>
      <c r="I60" s="170"/>
      <c r="J60" s="171">
        <f>J96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679</v>
      </c>
      <c r="E61" s="176"/>
      <c r="F61" s="176"/>
      <c r="G61" s="176"/>
      <c r="H61" s="176"/>
      <c r="I61" s="176"/>
      <c r="J61" s="177">
        <f>J97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680</v>
      </c>
      <c r="E62" s="176"/>
      <c r="F62" s="176"/>
      <c r="G62" s="176"/>
      <c r="H62" s="176"/>
      <c r="I62" s="176"/>
      <c r="J62" s="177">
        <f>J220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681</v>
      </c>
      <c r="E63" s="176"/>
      <c r="F63" s="176"/>
      <c r="G63" s="176"/>
      <c r="H63" s="176"/>
      <c r="I63" s="176"/>
      <c r="J63" s="177">
        <f>J230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105</v>
      </c>
      <c r="E64" s="176"/>
      <c r="F64" s="176"/>
      <c r="G64" s="176"/>
      <c r="H64" s="176"/>
      <c r="I64" s="176"/>
      <c r="J64" s="177">
        <f>J279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3"/>
      <c r="C65" s="174"/>
      <c r="D65" s="175" t="s">
        <v>682</v>
      </c>
      <c r="E65" s="176"/>
      <c r="F65" s="176"/>
      <c r="G65" s="176"/>
      <c r="H65" s="176"/>
      <c r="I65" s="176"/>
      <c r="J65" s="177">
        <f>J280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107</v>
      </c>
      <c r="E66" s="176"/>
      <c r="F66" s="176"/>
      <c r="G66" s="176"/>
      <c r="H66" s="176"/>
      <c r="I66" s="176"/>
      <c r="J66" s="177">
        <f>J291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3"/>
      <c r="C67" s="174"/>
      <c r="D67" s="175" t="s">
        <v>683</v>
      </c>
      <c r="E67" s="176"/>
      <c r="F67" s="176"/>
      <c r="G67" s="176"/>
      <c r="H67" s="176"/>
      <c r="I67" s="176"/>
      <c r="J67" s="177">
        <f>J292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3"/>
      <c r="C68" s="174"/>
      <c r="D68" s="175" t="s">
        <v>684</v>
      </c>
      <c r="E68" s="176"/>
      <c r="F68" s="176"/>
      <c r="G68" s="176"/>
      <c r="H68" s="176"/>
      <c r="I68" s="176"/>
      <c r="J68" s="177">
        <f>J308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73"/>
      <c r="C69" s="174"/>
      <c r="D69" s="175" t="s">
        <v>109</v>
      </c>
      <c r="E69" s="176"/>
      <c r="F69" s="176"/>
      <c r="G69" s="176"/>
      <c r="H69" s="176"/>
      <c r="I69" s="176"/>
      <c r="J69" s="177">
        <f>J312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73"/>
      <c r="C70" s="174"/>
      <c r="D70" s="175" t="s">
        <v>111</v>
      </c>
      <c r="E70" s="176"/>
      <c r="F70" s="176"/>
      <c r="G70" s="176"/>
      <c r="H70" s="176"/>
      <c r="I70" s="176"/>
      <c r="J70" s="177">
        <f>J316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112</v>
      </c>
      <c r="E71" s="176"/>
      <c r="F71" s="176"/>
      <c r="G71" s="176"/>
      <c r="H71" s="176"/>
      <c r="I71" s="176"/>
      <c r="J71" s="177">
        <f>J333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113</v>
      </c>
      <c r="E72" s="176"/>
      <c r="F72" s="176"/>
      <c r="G72" s="176"/>
      <c r="H72" s="176"/>
      <c r="I72" s="176"/>
      <c r="J72" s="177">
        <f>J347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67"/>
      <c r="C73" s="168"/>
      <c r="D73" s="169" t="s">
        <v>114</v>
      </c>
      <c r="E73" s="170"/>
      <c r="F73" s="170"/>
      <c r="G73" s="170"/>
      <c r="H73" s="170"/>
      <c r="I73" s="170"/>
      <c r="J73" s="171">
        <f>J350</f>
        <v>0</v>
      </c>
      <c r="K73" s="168"/>
      <c r="L73" s="17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73"/>
      <c r="C74" s="174"/>
      <c r="D74" s="175" t="s">
        <v>115</v>
      </c>
      <c r="E74" s="176"/>
      <c r="F74" s="176"/>
      <c r="G74" s="176"/>
      <c r="H74" s="176"/>
      <c r="I74" s="176"/>
      <c r="J74" s="177">
        <f>J351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685</v>
      </c>
      <c r="E75" s="176"/>
      <c r="F75" s="176"/>
      <c r="G75" s="176"/>
      <c r="H75" s="176"/>
      <c r="I75" s="176"/>
      <c r="J75" s="177">
        <f>J362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121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62" t="str">
        <f>E7</f>
        <v>OSTROV – KAPLE SV. ANNY STAVEBNÍ ÚPRAVY - I. etapa</v>
      </c>
      <c r="F85" s="34"/>
      <c r="G85" s="34"/>
      <c r="H85" s="34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98</v>
      </c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E9</f>
        <v>02 - Venkovní úpravy</v>
      </c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F12</f>
        <v>p.č. st. 51 a p.č. 77/1, k.ú. Ostrov nad Ohří [71</v>
      </c>
      <c r="G89" s="42"/>
      <c r="H89" s="42"/>
      <c r="I89" s="34" t="s">
        <v>23</v>
      </c>
      <c r="J89" s="74" t="str">
        <f>IF(J12="","",J12)</f>
        <v>22. 11. 2022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25</v>
      </c>
      <c r="D91" s="42"/>
      <c r="E91" s="42"/>
      <c r="F91" s="29" t="str">
        <f>E15</f>
        <v>Město Ostrov</v>
      </c>
      <c r="G91" s="42"/>
      <c r="H91" s="42"/>
      <c r="I91" s="34" t="s">
        <v>33</v>
      </c>
      <c r="J91" s="38" t="str">
        <f>E21</f>
        <v>ATELIER SOUKUP OPL ŠVEHLA s.r.o.</v>
      </c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31</v>
      </c>
      <c r="D92" s="42"/>
      <c r="E92" s="42"/>
      <c r="F92" s="29" t="str">
        <f>IF(E18="","",E18)</f>
        <v>Vyplň údaj</v>
      </c>
      <c r="G92" s="42"/>
      <c r="H92" s="42"/>
      <c r="I92" s="34" t="s">
        <v>38</v>
      </c>
      <c r="J92" s="38" t="str">
        <f>E24</f>
        <v>Ing. Jaroslav Stolička</v>
      </c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79"/>
      <c r="B94" s="180"/>
      <c r="C94" s="181" t="s">
        <v>122</v>
      </c>
      <c r="D94" s="182" t="s">
        <v>62</v>
      </c>
      <c r="E94" s="182" t="s">
        <v>58</v>
      </c>
      <c r="F94" s="182" t="s">
        <v>59</v>
      </c>
      <c r="G94" s="182" t="s">
        <v>123</v>
      </c>
      <c r="H94" s="182" t="s">
        <v>124</v>
      </c>
      <c r="I94" s="182" t="s">
        <v>125</v>
      </c>
      <c r="J94" s="182" t="s">
        <v>102</v>
      </c>
      <c r="K94" s="183" t="s">
        <v>126</v>
      </c>
      <c r="L94" s="184"/>
      <c r="M94" s="94" t="s">
        <v>19</v>
      </c>
      <c r="N94" s="95" t="s">
        <v>47</v>
      </c>
      <c r="O94" s="95" t="s">
        <v>127</v>
      </c>
      <c r="P94" s="95" t="s">
        <v>128</v>
      </c>
      <c r="Q94" s="95" t="s">
        <v>129</v>
      </c>
      <c r="R94" s="95" t="s">
        <v>130</v>
      </c>
      <c r="S94" s="95" t="s">
        <v>131</v>
      </c>
      <c r="T94" s="96" t="s">
        <v>132</v>
      </c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</row>
    <row r="95" s="2" customFormat="1" ht="22.8" customHeight="1">
      <c r="A95" s="40"/>
      <c r="B95" s="41"/>
      <c r="C95" s="101" t="s">
        <v>133</v>
      </c>
      <c r="D95" s="42"/>
      <c r="E95" s="42"/>
      <c r="F95" s="42"/>
      <c r="G95" s="42"/>
      <c r="H95" s="42"/>
      <c r="I95" s="42"/>
      <c r="J95" s="185">
        <f>BK95</f>
        <v>0</v>
      </c>
      <c r="K95" s="42"/>
      <c r="L95" s="46"/>
      <c r="M95" s="97"/>
      <c r="N95" s="186"/>
      <c r="O95" s="98"/>
      <c r="P95" s="187">
        <f>P96+P350</f>
        <v>0</v>
      </c>
      <c r="Q95" s="98"/>
      <c r="R95" s="187">
        <f>R96+R350</f>
        <v>69.552104880000002</v>
      </c>
      <c r="S95" s="98"/>
      <c r="T95" s="188">
        <f>T96+T350</f>
        <v>31.636382000000001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76</v>
      </c>
      <c r="AU95" s="19" t="s">
        <v>103</v>
      </c>
      <c r="BK95" s="189">
        <f>BK96+BK350</f>
        <v>0</v>
      </c>
    </row>
    <row r="96" s="12" customFormat="1" ht="25.92" customHeight="1">
      <c r="A96" s="12"/>
      <c r="B96" s="190"/>
      <c r="C96" s="191"/>
      <c r="D96" s="192" t="s">
        <v>76</v>
      </c>
      <c r="E96" s="193" t="s">
        <v>134</v>
      </c>
      <c r="F96" s="193" t="s">
        <v>135</v>
      </c>
      <c r="G96" s="191"/>
      <c r="H96" s="191"/>
      <c r="I96" s="194"/>
      <c r="J96" s="195">
        <f>BK96</f>
        <v>0</v>
      </c>
      <c r="K96" s="191"/>
      <c r="L96" s="196"/>
      <c r="M96" s="197"/>
      <c r="N96" s="198"/>
      <c r="O96" s="198"/>
      <c r="P96" s="199">
        <f>P97+P220+P230+P279+P291+P333+P347</f>
        <v>0</v>
      </c>
      <c r="Q96" s="198"/>
      <c r="R96" s="199">
        <f>R97+R220+R230+R279+R291+R333+R347</f>
        <v>69.509444880000004</v>
      </c>
      <c r="S96" s="198"/>
      <c r="T96" s="200">
        <f>T97+T220+T230+T279+T291+T333+T347</f>
        <v>31.595359999999999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85</v>
      </c>
      <c r="AT96" s="202" t="s">
        <v>76</v>
      </c>
      <c r="AU96" s="202" t="s">
        <v>77</v>
      </c>
      <c r="AY96" s="201" t="s">
        <v>136</v>
      </c>
      <c r="BK96" s="203">
        <f>BK97+BK220+BK230+BK279+BK291+BK333+BK347</f>
        <v>0</v>
      </c>
    </row>
    <row r="97" s="12" customFormat="1" ht="22.8" customHeight="1">
      <c r="A97" s="12"/>
      <c r="B97" s="190"/>
      <c r="C97" s="191"/>
      <c r="D97" s="192" t="s">
        <v>76</v>
      </c>
      <c r="E97" s="204" t="s">
        <v>85</v>
      </c>
      <c r="F97" s="204" t="s">
        <v>686</v>
      </c>
      <c r="G97" s="191"/>
      <c r="H97" s="191"/>
      <c r="I97" s="194"/>
      <c r="J97" s="205">
        <f>BK97</f>
        <v>0</v>
      </c>
      <c r="K97" s="191"/>
      <c r="L97" s="196"/>
      <c r="M97" s="197"/>
      <c r="N97" s="198"/>
      <c r="O97" s="198"/>
      <c r="P97" s="199">
        <f>SUM(P98:P219)</f>
        <v>0</v>
      </c>
      <c r="Q97" s="198"/>
      <c r="R97" s="199">
        <f>SUM(R98:R219)</f>
        <v>0.0050000000000000001</v>
      </c>
      <c r="S97" s="198"/>
      <c r="T97" s="200">
        <f>SUM(T98:T219)</f>
        <v>26.0625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85</v>
      </c>
      <c r="AT97" s="202" t="s">
        <v>76</v>
      </c>
      <c r="AU97" s="202" t="s">
        <v>85</v>
      </c>
      <c r="AY97" s="201" t="s">
        <v>136</v>
      </c>
      <c r="BK97" s="203">
        <f>SUM(BK98:BK219)</f>
        <v>0</v>
      </c>
    </row>
    <row r="98" s="2" customFormat="1" ht="24.15" customHeight="1">
      <c r="A98" s="40"/>
      <c r="B98" s="41"/>
      <c r="C98" s="206" t="s">
        <v>85</v>
      </c>
      <c r="D98" s="206" t="s">
        <v>141</v>
      </c>
      <c r="E98" s="207" t="s">
        <v>687</v>
      </c>
      <c r="F98" s="208" t="s">
        <v>688</v>
      </c>
      <c r="G98" s="209" t="s">
        <v>144</v>
      </c>
      <c r="H98" s="210">
        <v>27</v>
      </c>
      <c r="I98" s="211"/>
      <c r="J98" s="212">
        <f>ROUND(I98*H98,2)</f>
        <v>0</v>
      </c>
      <c r="K98" s="208" t="s">
        <v>145</v>
      </c>
      <c r="L98" s="46"/>
      <c r="M98" s="213" t="s">
        <v>19</v>
      </c>
      <c r="N98" s="214" t="s">
        <v>48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146</v>
      </c>
      <c r="AT98" s="217" t="s">
        <v>141</v>
      </c>
      <c r="AU98" s="217" t="s">
        <v>87</v>
      </c>
      <c r="AY98" s="19" t="s">
        <v>136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85</v>
      </c>
      <c r="BK98" s="218">
        <f>ROUND(I98*H98,2)</f>
        <v>0</v>
      </c>
      <c r="BL98" s="19" t="s">
        <v>146</v>
      </c>
      <c r="BM98" s="217" t="s">
        <v>689</v>
      </c>
    </row>
    <row r="99" s="2" customFormat="1">
      <c r="A99" s="40"/>
      <c r="B99" s="41"/>
      <c r="C99" s="42"/>
      <c r="D99" s="219" t="s">
        <v>149</v>
      </c>
      <c r="E99" s="42"/>
      <c r="F99" s="220" t="s">
        <v>690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149</v>
      </c>
      <c r="AU99" s="19" t="s">
        <v>87</v>
      </c>
    </row>
    <row r="100" s="13" customFormat="1">
      <c r="A100" s="13"/>
      <c r="B100" s="224"/>
      <c r="C100" s="225"/>
      <c r="D100" s="226" t="s">
        <v>151</v>
      </c>
      <c r="E100" s="227" t="s">
        <v>19</v>
      </c>
      <c r="F100" s="228" t="s">
        <v>691</v>
      </c>
      <c r="G100" s="225"/>
      <c r="H100" s="229">
        <v>27</v>
      </c>
      <c r="I100" s="230"/>
      <c r="J100" s="225"/>
      <c r="K100" s="225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151</v>
      </c>
      <c r="AU100" s="235" t="s">
        <v>87</v>
      </c>
      <c r="AV100" s="13" t="s">
        <v>87</v>
      </c>
      <c r="AW100" s="13" t="s">
        <v>37</v>
      </c>
      <c r="AX100" s="13" t="s">
        <v>77</v>
      </c>
      <c r="AY100" s="235" t="s">
        <v>136</v>
      </c>
    </row>
    <row r="101" s="14" customFormat="1">
      <c r="A101" s="14"/>
      <c r="B101" s="236"/>
      <c r="C101" s="237"/>
      <c r="D101" s="226" t="s">
        <v>151</v>
      </c>
      <c r="E101" s="238" t="s">
        <v>19</v>
      </c>
      <c r="F101" s="239" t="s">
        <v>156</v>
      </c>
      <c r="G101" s="237"/>
      <c r="H101" s="240">
        <v>27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151</v>
      </c>
      <c r="AU101" s="246" t="s">
        <v>87</v>
      </c>
      <c r="AV101" s="14" t="s">
        <v>146</v>
      </c>
      <c r="AW101" s="14" t="s">
        <v>37</v>
      </c>
      <c r="AX101" s="14" t="s">
        <v>85</v>
      </c>
      <c r="AY101" s="246" t="s">
        <v>136</v>
      </c>
    </row>
    <row r="102" s="2" customFormat="1" ht="37.8" customHeight="1">
      <c r="A102" s="40"/>
      <c r="B102" s="41"/>
      <c r="C102" s="206" t="s">
        <v>87</v>
      </c>
      <c r="D102" s="206" t="s">
        <v>141</v>
      </c>
      <c r="E102" s="207" t="s">
        <v>692</v>
      </c>
      <c r="F102" s="208" t="s">
        <v>693</v>
      </c>
      <c r="G102" s="209" t="s">
        <v>144</v>
      </c>
      <c r="H102" s="210">
        <v>30</v>
      </c>
      <c r="I102" s="211"/>
      <c r="J102" s="212">
        <f>ROUND(I102*H102,2)</f>
        <v>0</v>
      </c>
      <c r="K102" s="208" t="s">
        <v>145</v>
      </c>
      <c r="L102" s="46"/>
      <c r="M102" s="213" t="s">
        <v>19</v>
      </c>
      <c r="N102" s="214" t="s">
        <v>48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0.255</v>
      </c>
      <c r="T102" s="216">
        <f>S102*H102</f>
        <v>7.6500000000000004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146</v>
      </c>
      <c r="AT102" s="217" t="s">
        <v>141</v>
      </c>
      <c r="AU102" s="217" t="s">
        <v>87</v>
      </c>
      <c r="AY102" s="19" t="s">
        <v>136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85</v>
      </c>
      <c r="BK102" s="218">
        <f>ROUND(I102*H102,2)</f>
        <v>0</v>
      </c>
      <c r="BL102" s="19" t="s">
        <v>146</v>
      </c>
      <c r="BM102" s="217" t="s">
        <v>694</v>
      </c>
    </row>
    <row r="103" s="2" customFormat="1">
      <c r="A103" s="40"/>
      <c r="B103" s="41"/>
      <c r="C103" s="42"/>
      <c r="D103" s="219" t="s">
        <v>149</v>
      </c>
      <c r="E103" s="42"/>
      <c r="F103" s="220" t="s">
        <v>695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149</v>
      </c>
      <c r="AU103" s="19" t="s">
        <v>87</v>
      </c>
    </row>
    <row r="104" s="15" customFormat="1">
      <c r="A104" s="15"/>
      <c r="B104" s="247"/>
      <c r="C104" s="248"/>
      <c r="D104" s="226" t="s">
        <v>151</v>
      </c>
      <c r="E104" s="249" t="s">
        <v>19</v>
      </c>
      <c r="F104" s="250" t="s">
        <v>696</v>
      </c>
      <c r="G104" s="248"/>
      <c r="H104" s="249" t="s">
        <v>19</v>
      </c>
      <c r="I104" s="251"/>
      <c r="J104" s="248"/>
      <c r="K104" s="248"/>
      <c r="L104" s="252"/>
      <c r="M104" s="253"/>
      <c r="N104" s="254"/>
      <c r="O104" s="254"/>
      <c r="P104" s="254"/>
      <c r="Q104" s="254"/>
      <c r="R104" s="254"/>
      <c r="S104" s="254"/>
      <c r="T104" s="25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6" t="s">
        <v>151</v>
      </c>
      <c r="AU104" s="256" t="s">
        <v>87</v>
      </c>
      <c r="AV104" s="15" t="s">
        <v>85</v>
      </c>
      <c r="AW104" s="15" t="s">
        <v>37</v>
      </c>
      <c r="AX104" s="15" t="s">
        <v>77</v>
      </c>
      <c r="AY104" s="256" t="s">
        <v>136</v>
      </c>
    </row>
    <row r="105" s="13" customFormat="1">
      <c r="A105" s="13"/>
      <c r="B105" s="224"/>
      <c r="C105" s="225"/>
      <c r="D105" s="226" t="s">
        <v>151</v>
      </c>
      <c r="E105" s="227" t="s">
        <v>19</v>
      </c>
      <c r="F105" s="228" t="s">
        <v>171</v>
      </c>
      <c r="G105" s="225"/>
      <c r="H105" s="229">
        <v>7.5</v>
      </c>
      <c r="I105" s="230"/>
      <c r="J105" s="225"/>
      <c r="K105" s="225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151</v>
      </c>
      <c r="AU105" s="235" t="s">
        <v>87</v>
      </c>
      <c r="AV105" s="13" t="s">
        <v>87</v>
      </c>
      <c r="AW105" s="13" t="s">
        <v>37</v>
      </c>
      <c r="AX105" s="13" t="s">
        <v>77</v>
      </c>
      <c r="AY105" s="235" t="s">
        <v>136</v>
      </c>
    </row>
    <row r="106" s="16" customFormat="1">
      <c r="A106" s="16"/>
      <c r="B106" s="257"/>
      <c r="C106" s="258"/>
      <c r="D106" s="226" t="s">
        <v>151</v>
      </c>
      <c r="E106" s="259" t="s">
        <v>19</v>
      </c>
      <c r="F106" s="260" t="s">
        <v>168</v>
      </c>
      <c r="G106" s="258"/>
      <c r="H106" s="261">
        <v>7.5</v>
      </c>
      <c r="I106" s="262"/>
      <c r="J106" s="258"/>
      <c r="K106" s="258"/>
      <c r="L106" s="263"/>
      <c r="M106" s="264"/>
      <c r="N106" s="265"/>
      <c r="O106" s="265"/>
      <c r="P106" s="265"/>
      <c r="Q106" s="265"/>
      <c r="R106" s="265"/>
      <c r="S106" s="265"/>
      <c r="T106" s="26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67" t="s">
        <v>151</v>
      </c>
      <c r="AU106" s="267" t="s">
        <v>87</v>
      </c>
      <c r="AV106" s="16" t="s">
        <v>147</v>
      </c>
      <c r="AW106" s="16" t="s">
        <v>37</v>
      </c>
      <c r="AX106" s="16" t="s">
        <v>77</v>
      </c>
      <c r="AY106" s="267" t="s">
        <v>136</v>
      </c>
    </row>
    <row r="107" s="15" customFormat="1">
      <c r="A107" s="15"/>
      <c r="B107" s="247"/>
      <c r="C107" s="248"/>
      <c r="D107" s="226" t="s">
        <v>151</v>
      </c>
      <c r="E107" s="249" t="s">
        <v>19</v>
      </c>
      <c r="F107" s="250" t="s">
        <v>696</v>
      </c>
      <c r="G107" s="248"/>
      <c r="H107" s="249" t="s">
        <v>19</v>
      </c>
      <c r="I107" s="251"/>
      <c r="J107" s="248"/>
      <c r="K107" s="248"/>
      <c r="L107" s="252"/>
      <c r="M107" s="253"/>
      <c r="N107" s="254"/>
      <c r="O107" s="254"/>
      <c r="P107" s="254"/>
      <c r="Q107" s="254"/>
      <c r="R107" s="254"/>
      <c r="S107" s="254"/>
      <c r="T107" s="25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6" t="s">
        <v>151</v>
      </c>
      <c r="AU107" s="256" t="s">
        <v>87</v>
      </c>
      <c r="AV107" s="15" t="s">
        <v>85</v>
      </c>
      <c r="AW107" s="15" t="s">
        <v>37</v>
      </c>
      <c r="AX107" s="15" t="s">
        <v>77</v>
      </c>
      <c r="AY107" s="256" t="s">
        <v>136</v>
      </c>
    </row>
    <row r="108" s="13" customFormat="1">
      <c r="A108" s="13"/>
      <c r="B108" s="224"/>
      <c r="C108" s="225"/>
      <c r="D108" s="226" t="s">
        <v>151</v>
      </c>
      <c r="E108" s="227" t="s">
        <v>19</v>
      </c>
      <c r="F108" s="228" t="s">
        <v>697</v>
      </c>
      <c r="G108" s="225"/>
      <c r="H108" s="229">
        <v>22.5</v>
      </c>
      <c r="I108" s="230"/>
      <c r="J108" s="225"/>
      <c r="K108" s="225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151</v>
      </c>
      <c r="AU108" s="235" t="s">
        <v>87</v>
      </c>
      <c r="AV108" s="13" t="s">
        <v>87</v>
      </c>
      <c r="AW108" s="13" t="s">
        <v>37</v>
      </c>
      <c r="AX108" s="13" t="s">
        <v>77</v>
      </c>
      <c r="AY108" s="235" t="s">
        <v>136</v>
      </c>
    </row>
    <row r="109" s="16" customFormat="1">
      <c r="A109" s="16"/>
      <c r="B109" s="257"/>
      <c r="C109" s="258"/>
      <c r="D109" s="226" t="s">
        <v>151</v>
      </c>
      <c r="E109" s="259" t="s">
        <v>19</v>
      </c>
      <c r="F109" s="260" t="s">
        <v>168</v>
      </c>
      <c r="G109" s="258"/>
      <c r="H109" s="261">
        <v>22.5</v>
      </c>
      <c r="I109" s="262"/>
      <c r="J109" s="258"/>
      <c r="K109" s="258"/>
      <c r="L109" s="263"/>
      <c r="M109" s="264"/>
      <c r="N109" s="265"/>
      <c r="O109" s="265"/>
      <c r="P109" s="265"/>
      <c r="Q109" s="265"/>
      <c r="R109" s="265"/>
      <c r="S109" s="265"/>
      <c r="T109" s="26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T109" s="267" t="s">
        <v>151</v>
      </c>
      <c r="AU109" s="267" t="s">
        <v>87</v>
      </c>
      <c r="AV109" s="16" t="s">
        <v>147</v>
      </c>
      <c r="AW109" s="16" t="s">
        <v>37</v>
      </c>
      <c r="AX109" s="16" t="s">
        <v>77</v>
      </c>
      <c r="AY109" s="267" t="s">
        <v>136</v>
      </c>
    </row>
    <row r="110" s="14" customFormat="1">
      <c r="A110" s="14"/>
      <c r="B110" s="236"/>
      <c r="C110" s="237"/>
      <c r="D110" s="226" t="s">
        <v>151</v>
      </c>
      <c r="E110" s="238" t="s">
        <v>19</v>
      </c>
      <c r="F110" s="239" t="s">
        <v>156</v>
      </c>
      <c r="G110" s="237"/>
      <c r="H110" s="240">
        <v>30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151</v>
      </c>
      <c r="AU110" s="246" t="s">
        <v>87</v>
      </c>
      <c r="AV110" s="14" t="s">
        <v>146</v>
      </c>
      <c r="AW110" s="14" t="s">
        <v>37</v>
      </c>
      <c r="AX110" s="14" t="s">
        <v>85</v>
      </c>
      <c r="AY110" s="246" t="s">
        <v>136</v>
      </c>
    </row>
    <row r="111" s="2" customFormat="1" ht="33" customHeight="1">
      <c r="A111" s="40"/>
      <c r="B111" s="41"/>
      <c r="C111" s="206" t="s">
        <v>147</v>
      </c>
      <c r="D111" s="206" t="s">
        <v>141</v>
      </c>
      <c r="E111" s="207" t="s">
        <v>698</v>
      </c>
      <c r="F111" s="208" t="s">
        <v>699</v>
      </c>
      <c r="G111" s="209" t="s">
        <v>144</v>
      </c>
      <c r="H111" s="210">
        <v>18.5</v>
      </c>
      <c r="I111" s="211"/>
      <c r="J111" s="212">
        <f>ROUND(I111*H111,2)</f>
        <v>0</v>
      </c>
      <c r="K111" s="208" t="s">
        <v>19</v>
      </c>
      <c r="L111" s="46"/>
      <c r="M111" s="213" t="s">
        <v>19</v>
      </c>
      <c r="N111" s="214" t="s">
        <v>48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0.23499999999999999</v>
      </c>
      <c r="T111" s="216">
        <f>S111*H111</f>
        <v>4.3475000000000001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146</v>
      </c>
      <c r="AT111" s="217" t="s">
        <v>141</v>
      </c>
      <c r="AU111" s="217" t="s">
        <v>87</v>
      </c>
      <c r="AY111" s="19" t="s">
        <v>136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85</v>
      </c>
      <c r="BK111" s="218">
        <f>ROUND(I111*H111,2)</f>
        <v>0</v>
      </c>
      <c r="BL111" s="19" t="s">
        <v>146</v>
      </c>
      <c r="BM111" s="217" t="s">
        <v>700</v>
      </c>
    </row>
    <row r="112" s="15" customFormat="1">
      <c r="A112" s="15"/>
      <c r="B112" s="247"/>
      <c r="C112" s="248"/>
      <c r="D112" s="226" t="s">
        <v>151</v>
      </c>
      <c r="E112" s="249" t="s">
        <v>19</v>
      </c>
      <c r="F112" s="250" t="s">
        <v>701</v>
      </c>
      <c r="G112" s="248"/>
      <c r="H112" s="249" t="s">
        <v>19</v>
      </c>
      <c r="I112" s="251"/>
      <c r="J112" s="248"/>
      <c r="K112" s="248"/>
      <c r="L112" s="252"/>
      <c r="M112" s="253"/>
      <c r="N112" s="254"/>
      <c r="O112" s="254"/>
      <c r="P112" s="254"/>
      <c r="Q112" s="254"/>
      <c r="R112" s="254"/>
      <c r="S112" s="254"/>
      <c r="T112" s="25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6" t="s">
        <v>151</v>
      </c>
      <c r="AU112" s="256" t="s">
        <v>87</v>
      </c>
      <c r="AV112" s="15" t="s">
        <v>85</v>
      </c>
      <c r="AW112" s="15" t="s">
        <v>37</v>
      </c>
      <c r="AX112" s="15" t="s">
        <v>77</v>
      </c>
      <c r="AY112" s="256" t="s">
        <v>136</v>
      </c>
    </row>
    <row r="113" s="13" customFormat="1">
      <c r="A113" s="13"/>
      <c r="B113" s="224"/>
      <c r="C113" s="225"/>
      <c r="D113" s="226" t="s">
        <v>151</v>
      </c>
      <c r="E113" s="227" t="s">
        <v>19</v>
      </c>
      <c r="F113" s="228" t="s">
        <v>702</v>
      </c>
      <c r="G113" s="225"/>
      <c r="H113" s="229">
        <v>18.5</v>
      </c>
      <c r="I113" s="230"/>
      <c r="J113" s="225"/>
      <c r="K113" s="225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151</v>
      </c>
      <c r="AU113" s="235" t="s">
        <v>87</v>
      </c>
      <c r="AV113" s="13" t="s">
        <v>87</v>
      </c>
      <c r="AW113" s="13" t="s">
        <v>37</v>
      </c>
      <c r="AX113" s="13" t="s">
        <v>77</v>
      </c>
      <c r="AY113" s="235" t="s">
        <v>136</v>
      </c>
    </row>
    <row r="114" s="14" customFormat="1">
      <c r="A114" s="14"/>
      <c r="B114" s="236"/>
      <c r="C114" s="237"/>
      <c r="D114" s="226" t="s">
        <v>151</v>
      </c>
      <c r="E114" s="238" t="s">
        <v>19</v>
      </c>
      <c r="F114" s="239" t="s">
        <v>156</v>
      </c>
      <c r="G114" s="237"/>
      <c r="H114" s="240">
        <v>18.5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151</v>
      </c>
      <c r="AU114" s="246" t="s">
        <v>87</v>
      </c>
      <c r="AV114" s="14" t="s">
        <v>146</v>
      </c>
      <c r="AW114" s="14" t="s">
        <v>37</v>
      </c>
      <c r="AX114" s="14" t="s">
        <v>85</v>
      </c>
      <c r="AY114" s="246" t="s">
        <v>136</v>
      </c>
    </row>
    <row r="115" s="2" customFormat="1" ht="33" customHeight="1">
      <c r="A115" s="40"/>
      <c r="B115" s="41"/>
      <c r="C115" s="206" t="s">
        <v>146</v>
      </c>
      <c r="D115" s="206" t="s">
        <v>141</v>
      </c>
      <c r="E115" s="207" t="s">
        <v>703</v>
      </c>
      <c r="F115" s="208" t="s">
        <v>704</v>
      </c>
      <c r="G115" s="209" t="s">
        <v>144</v>
      </c>
      <c r="H115" s="210">
        <v>48.5</v>
      </c>
      <c r="I115" s="211"/>
      <c r="J115" s="212">
        <f>ROUND(I115*H115,2)</f>
        <v>0</v>
      </c>
      <c r="K115" s="208" t="s">
        <v>145</v>
      </c>
      <c r="L115" s="46"/>
      <c r="M115" s="213" t="s">
        <v>19</v>
      </c>
      <c r="N115" s="214" t="s">
        <v>48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0.28999999999999998</v>
      </c>
      <c r="T115" s="216">
        <f>S115*H115</f>
        <v>14.065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146</v>
      </c>
      <c r="AT115" s="217" t="s">
        <v>141</v>
      </c>
      <c r="AU115" s="217" t="s">
        <v>87</v>
      </c>
      <c r="AY115" s="19" t="s">
        <v>136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85</v>
      </c>
      <c r="BK115" s="218">
        <f>ROUND(I115*H115,2)</f>
        <v>0</v>
      </c>
      <c r="BL115" s="19" t="s">
        <v>146</v>
      </c>
      <c r="BM115" s="217" t="s">
        <v>705</v>
      </c>
    </row>
    <row r="116" s="2" customFormat="1">
      <c r="A116" s="40"/>
      <c r="B116" s="41"/>
      <c r="C116" s="42"/>
      <c r="D116" s="219" t="s">
        <v>149</v>
      </c>
      <c r="E116" s="42"/>
      <c r="F116" s="220" t="s">
        <v>706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149</v>
      </c>
      <c r="AU116" s="19" t="s">
        <v>87</v>
      </c>
    </row>
    <row r="117" s="15" customFormat="1">
      <c r="A117" s="15"/>
      <c r="B117" s="247"/>
      <c r="C117" s="248"/>
      <c r="D117" s="226" t="s">
        <v>151</v>
      </c>
      <c r="E117" s="249" t="s">
        <v>19</v>
      </c>
      <c r="F117" s="250" t="s">
        <v>696</v>
      </c>
      <c r="G117" s="248"/>
      <c r="H117" s="249" t="s">
        <v>19</v>
      </c>
      <c r="I117" s="251"/>
      <c r="J117" s="248"/>
      <c r="K117" s="248"/>
      <c r="L117" s="252"/>
      <c r="M117" s="253"/>
      <c r="N117" s="254"/>
      <c r="O117" s="254"/>
      <c r="P117" s="254"/>
      <c r="Q117" s="254"/>
      <c r="R117" s="254"/>
      <c r="S117" s="254"/>
      <c r="T117" s="25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6" t="s">
        <v>151</v>
      </c>
      <c r="AU117" s="256" t="s">
        <v>87</v>
      </c>
      <c r="AV117" s="15" t="s">
        <v>85</v>
      </c>
      <c r="AW117" s="15" t="s">
        <v>37</v>
      </c>
      <c r="AX117" s="15" t="s">
        <v>77</v>
      </c>
      <c r="AY117" s="256" t="s">
        <v>136</v>
      </c>
    </row>
    <row r="118" s="13" customFormat="1">
      <c r="A118" s="13"/>
      <c r="B118" s="224"/>
      <c r="C118" s="225"/>
      <c r="D118" s="226" t="s">
        <v>151</v>
      </c>
      <c r="E118" s="227" t="s">
        <v>19</v>
      </c>
      <c r="F118" s="228" t="s">
        <v>171</v>
      </c>
      <c r="G118" s="225"/>
      <c r="H118" s="229">
        <v>7.5</v>
      </c>
      <c r="I118" s="230"/>
      <c r="J118" s="225"/>
      <c r="K118" s="225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151</v>
      </c>
      <c r="AU118" s="235" t="s">
        <v>87</v>
      </c>
      <c r="AV118" s="13" t="s">
        <v>87</v>
      </c>
      <c r="AW118" s="13" t="s">
        <v>37</v>
      </c>
      <c r="AX118" s="13" t="s">
        <v>77</v>
      </c>
      <c r="AY118" s="235" t="s">
        <v>136</v>
      </c>
    </row>
    <row r="119" s="16" customFormat="1">
      <c r="A119" s="16"/>
      <c r="B119" s="257"/>
      <c r="C119" s="258"/>
      <c r="D119" s="226" t="s">
        <v>151</v>
      </c>
      <c r="E119" s="259" t="s">
        <v>19</v>
      </c>
      <c r="F119" s="260" t="s">
        <v>168</v>
      </c>
      <c r="G119" s="258"/>
      <c r="H119" s="261">
        <v>7.5</v>
      </c>
      <c r="I119" s="262"/>
      <c r="J119" s="258"/>
      <c r="K119" s="258"/>
      <c r="L119" s="263"/>
      <c r="M119" s="264"/>
      <c r="N119" s="265"/>
      <c r="O119" s="265"/>
      <c r="P119" s="265"/>
      <c r="Q119" s="265"/>
      <c r="R119" s="265"/>
      <c r="S119" s="265"/>
      <c r="T119" s="26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67" t="s">
        <v>151</v>
      </c>
      <c r="AU119" s="267" t="s">
        <v>87</v>
      </c>
      <c r="AV119" s="16" t="s">
        <v>147</v>
      </c>
      <c r="AW119" s="16" t="s">
        <v>37</v>
      </c>
      <c r="AX119" s="16" t="s">
        <v>77</v>
      </c>
      <c r="AY119" s="267" t="s">
        <v>136</v>
      </c>
    </row>
    <row r="120" s="15" customFormat="1">
      <c r="A120" s="15"/>
      <c r="B120" s="247"/>
      <c r="C120" s="248"/>
      <c r="D120" s="226" t="s">
        <v>151</v>
      </c>
      <c r="E120" s="249" t="s">
        <v>19</v>
      </c>
      <c r="F120" s="250" t="s">
        <v>696</v>
      </c>
      <c r="G120" s="248"/>
      <c r="H120" s="249" t="s">
        <v>19</v>
      </c>
      <c r="I120" s="251"/>
      <c r="J120" s="248"/>
      <c r="K120" s="248"/>
      <c r="L120" s="252"/>
      <c r="M120" s="253"/>
      <c r="N120" s="254"/>
      <c r="O120" s="254"/>
      <c r="P120" s="254"/>
      <c r="Q120" s="254"/>
      <c r="R120" s="254"/>
      <c r="S120" s="254"/>
      <c r="T120" s="25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6" t="s">
        <v>151</v>
      </c>
      <c r="AU120" s="256" t="s">
        <v>87</v>
      </c>
      <c r="AV120" s="15" t="s">
        <v>85</v>
      </c>
      <c r="AW120" s="15" t="s">
        <v>37</v>
      </c>
      <c r="AX120" s="15" t="s">
        <v>77</v>
      </c>
      <c r="AY120" s="256" t="s">
        <v>136</v>
      </c>
    </row>
    <row r="121" s="13" customFormat="1">
      <c r="A121" s="13"/>
      <c r="B121" s="224"/>
      <c r="C121" s="225"/>
      <c r="D121" s="226" t="s">
        <v>151</v>
      </c>
      <c r="E121" s="227" t="s">
        <v>19</v>
      </c>
      <c r="F121" s="228" t="s">
        <v>697</v>
      </c>
      <c r="G121" s="225"/>
      <c r="H121" s="229">
        <v>22.5</v>
      </c>
      <c r="I121" s="230"/>
      <c r="J121" s="225"/>
      <c r="K121" s="225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151</v>
      </c>
      <c r="AU121" s="235" t="s">
        <v>87</v>
      </c>
      <c r="AV121" s="13" t="s">
        <v>87</v>
      </c>
      <c r="AW121" s="13" t="s">
        <v>37</v>
      </c>
      <c r="AX121" s="13" t="s">
        <v>77</v>
      </c>
      <c r="AY121" s="235" t="s">
        <v>136</v>
      </c>
    </row>
    <row r="122" s="16" customFormat="1">
      <c r="A122" s="16"/>
      <c r="B122" s="257"/>
      <c r="C122" s="258"/>
      <c r="D122" s="226" t="s">
        <v>151</v>
      </c>
      <c r="E122" s="259" t="s">
        <v>19</v>
      </c>
      <c r="F122" s="260" t="s">
        <v>168</v>
      </c>
      <c r="G122" s="258"/>
      <c r="H122" s="261">
        <v>22.5</v>
      </c>
      <c r="I122" s="262"/>
      <c r="J122" s="258"/>
      <c r="K122" s="258"/>
      <c r="L122" s="263"/>
      <c r="M122" s="264"/>
      <c r="N122" s="265"/>
      <c r="O122" s="265"/>
      <c r="P122" s="265"/>
      <c r="Q122" s="265"/>
      <c r="R122" s="265"/>
      <c r="S122" s="265"/>
      <c r="T122" s="26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T122" s="267" t="s">
        <v>151</v>
      </c>
      <c r="AU122" s="267" t="s">
        <v>87</v>
      </c>
      <c r="AV122" s="16" t="s">
        <v>147</v>
      </c>
      <c r="AW122" s="16" t="s">
        <v>37</v>
      </c>
      <c r="AX122" s="16" t="s">
        <v>77</v>
      </c>
      <c r="AY122" s="267" t="s">
        <v>136</v>
      </c>
    </row>
    <row r="123" s="15" customFormat="1">
      <c r="A123" s="15"/>
      <c r="B123" s="247"/>
      <c r="C123" s="248"/>
      <c r="D123" s="226" t="s">
        <v>151</v>
      </c>
      <c r="E123" s="249" t="s">
        <v>19</v>
      </c>
      <c r="F123" s="250" t="s">
        <v>701</v>
      </c>
      <c r="G123" s="248"/>
      <c r="H123" s="249" t="s">
        <v>19</v>
      </c>
      <c r="I123" s="251"/>
      <c r="J123" s="248"/>
      <c r="K123" s="248"/>
      <c r="L123" s="252"/>
      <c r="M123" s="253"/>
      <c r="N123" s="254"/>
      <c r="O123" s="254"/>
      <c r="P123" s="254"/>
      <c r="Q123" s="254"/>
      <c r="R123" s="254"/>
      <c r="S123" s="254"/>
      <c r="T123" s="25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6" t="s">
        <v>151</v>
      </c>
      <c r="AU123" s="256" t="s">
        <v>87</v>
      </c>
      <c r="AV123" s="15" t="s">
        <v>85</v>
      </c>
      <c r="AW123" s="15" t="s">
        <v>37</v>
      </c>
      <c r="AX123" s="15" t="s">
        <v>77</v>
      </c>
      <c r="AY123" s="256" t="s">
        <v>136</v>
      </c>
    </row>
    <row r="124" s="13" customFormat="1">
      <c r="A124" s="13"/>
      <c r="B124" s="224"/>
      <c r="C124" s="225"/>
      <c r="D124" s="226" t="s">
        <v>151</v>
      </c>
      <c r="E124" s="227" t="s">
        <v>19</v>
      </c>
      <c r="F124" s="228" t="s">
        <v>702</v>
      </c>
      <c r="G124" s="225"/>
      <c r="H124" s="229">
        <v>18.5</v>
      </c>
      <c r="I124" s="230"/>
      <c r="J124" s="225"/>
      <c r="K124" s="225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151</v>
      </c>
      <c r="AU124" s="235" t="s">
        <v>87</v>
      </c>
      <c r="AV124" s="13" t="s">
        <v>87</v>
      </c>
      <c r="AW124" s="13" t="s">
        <v>37</v>
      </c>
      <c r="AX124" s="13" t="s">
        <v>77</v>
      </c>
      <c r="AY124" s="235" t="s">
        <v>136</v>
      </c>
    </row>
    <row r="125" s="16" customFormat="1">
      <c r="A125" s="16"/>
      <c r="B125" s="257"/>
      <c r="C125" s="258"/>
      <c r="D125" s="226" t="s">
        <v>151</v>
      </c>
      <c r="E125" s="259" t="s">
        <v>19</v>
      </c>
      <c r="F125" s="260" t="s">
        <v>168</v>
      </c>
      <c r="G125" s="258"/>
      <c r="H125" s="261">
        <v>18.5</v>
      </c>
      <c r="I125" s="262"/>
      <c r="J125" s="258"/>
      <c r="K125" s="258"/>
      <c r="L125" s="263"/>
      <c r="M125" s="264"/>
      <c r="N125" s="265"/>
      <c r="O125" s="265"/>
      <c r="P125" s="265"/>
      <c r="Q125" s="265"/>
      <c r="R125" s="265"/>
      <c r="S125" s="265"/>
      <c r="T125" s="26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T125" s="267" t="s">
        <v>151</v>
      </c>
      <c r="AU125" s="267" t="s">
        <v>87</v>
      </c>
      <c r="AV125" s="16" t="s">
        <v>147</v>
      </c>
      <c r="AW125" s="16" t="s">
        <v>37</v>
      </c>
      <c r="AX125" s="16" t="s">
        <v>77</v>
      </c>
      <c r="AY125" s="267" t="s">
        <v>136</v>
      </c>
    </row>
    <row r="126" s="14" customFormat="1">
      <c r="A126" s="14"/>
      <c r="B126" s="236"/>
      <c r="C126" s="237"/>
      <c r="D126" s="226" t="s">
        <v>151</v>
      </c>
      <c r="E126" s="238" t="s">
        <v>19</v>
      </c>
      <c r="F126" s="239" t="s">
        <v>156</v>
      </c>
      <c r="G126" s="237"/>
      <c r="H126" s="240">
        <v>48.5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151</v>
      </c>
      <c r="AU126" s="246" t="s">
        <v>87</v>
      </c>
      <c r="AV126" s="14" t="s">
        <v>146</v>
      </c>
      <c r="AW126" s="14" t="s">
        <v>37</v>
      </c>
      <c r="AX126" s="14" t="s">
        <v>85</v>
      </c>
      <c r="AY126" s="246" t="s">
        <v>136</v>
      </c>
    </row>
    <row r="127" s="2" customFormat="1" ht="16.5" customHeight="1">
      <c r="A127" s="40"/>
      <c r="B127" s="41"/>
      <c r="C127" s="206" t="s">
        <v>197</v>
      </c>
      <c r="D127" s="206" t="s">
        <v>141</v>
      </c>
      <c r="E127" s="207" t="s">
        <v>707</v>
      </c>
      <c r="F127" s="208" t="s">
        <v>708</v>
      </c>
      <c r="G127" s="209" t="s">
        <v>144</v>
      </c>
      <c r="H127" s="210">
        <v>56</v>
      </c>
      <c r="I127" s="211"/>
      <c r="J127" s="212">
        <f>ROUND(I127*H127,2)</f>
        <v>0</v>
      </c>
      <c r="K127" s="208" t="s">
        <v>145</v>
      </c>
      <c r="L127" s="46"/>
      <c r="M127" s="213" t="s">
        <v>19</v>
      </c>
      <c r="N127" s="214" t="s">
        <v>48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146</v>
      </c>
      <c r="AT127" s="217" t="s">
        <v>141</v>
      </c>
      <c r="AU127" s="217" t="s">
        <v>87</v>
      </c>
      <c r="AY127" s="19" t="s">
        <v>136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85</v>
      </c>
      <c r="BK127" s="218">
        <f>ROUND(I127*H127,2)</f>
        <v>0</v>
      </c>
      <c r="BL127" s="19" t="s">
        <v>146</v>
      </c>
      <c r="BM127" s="217" t="s">
        <v>709</v>
      </c>
    </row>
    <row r="128" s="2" customFormat="1">
      <c r="A128" s="40"/>
      <c r="B128" s="41"/>
      <c r="C128" s="42"/>
      <c r="D128" s="219" t="s">
        <v>149</v>
      </c>
      <c r="E128" s="42"/>
      <c r="F128" s="220" t="s">
        <v>710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149</v>
      </c>
      <c r="AU128" s="19" t="s">
        <v>87</v>
      </c>
    </row>
    <row r="129" s="13" customFormat="1">
      <c r="A129" s="13"/>
      <c r="B129" s="224"/>
      <c r="C129" s="225"/>
      <c r="D129" s="226" t="s">
        <v>151</v>
      </c>
      <c r="E129" s="227" t="s">
        <v>19</v>
      </c>
      <c r="F129" s="228" t="s">
        <v>711</v>
      </c>
      <c r="G129" s="225"/>
      <c r="H129" s="229">
        <v>10.5</v>
      </c>
      <c r="I129" s="230"/>
      <c r="J129" s="225"/>
      <c r="K129" s="225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151</v>
      </c>
      <c r="AU129" s="235" t="s">
        <v>87</v>
      </c>
      <c r="AV129" s="13" t="s">
        <v>87</v>
      </c>
      <c r="AW129" s="13" t="s">
        <v>37</v>
      </c>
      <c r="AX129" s="13" t="s">
        <v>77</v>
      </c>
      <c r="AY129" s="235" t="s">
        <v>136</v>
      </c>
    </row>
    <row r="130" s="13" customFormat="1">
      <c r="A130" s="13"/>
      <c r="B130" s="224"/>
      <c r="C130" s="225"/>
      <c r="D130" s="226" t="s">
        <v>151</v>
      </c>
      <c r="E130" s="227" t="s">
        <v>19</v>
      </c>
      <c r="F130" s="228" t="s">
        <v>691</v>
      </c>
      <c r="G130" s="225"/>
      <c r="H130" s="229">
        <v>27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151</v>
      </c>
      <c r="AU130" s="235" t="s">
        <v>87</v>
      </c>
      <c r="AV130" s="13" t="s">
        <v>87</v>
      </c>
      <c r="AW130" s="13" t="s">
        <v>37</v>
      </c>
      <c r="AX130" s="13" t="s">
        <v>77</v>
      </c>
      <c r="AY130" s="235" t="s">
        <v>136</v>
      </c>
    </row>
    <row r="131" s="13" customFormat="1">
      <c r="A131" s="13"/>
      <c r="B131" s="224"/>
      <c r="C131" s="225"/>
      <c r="D131" s="226" t="s">
        <v>151</v>
      </c>
      <c r="E131" s="227" t="s">
        <v>19</v>
      </c>
      <c r="F131" s="228" t="s">
        <v>702</v>
      </c>
      <c r="G131" s="225"/>
      <c r="H131" s="229">
        <v>18.5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151</v>
      </c>
      <c r="AU131" s="235" t="s">
        <v>87</v>
      </c>
      <c r="AV131" s="13" t="s">
        <v>87</v>
      </c>
      <c r="AW131" s="13" t="s">
        <v>37</v>
      </c>
      <c r="AX131" s="13" t="s">
        <v>77</v>
      </c>
      <c r="AY131" s="235" t="s">
        <v>136</v>
      </c>
    </row>
    <row r="132" s="14" customFormat="1">
      <c r="A132" s="14"/>
      <c r="B132" s="236"/>
      <c r="C132" s="237"/>
      <c r="D132" s="226" t="s">
        <v>151</v>
      </c>
      <c r="E132" s="238" t="s">
        <v>19</v>
      </c>
      <c r="F132" s="239" t="s">
        <v>156</v>
      </c>
      <c r="G132" s="237"/>
      <c r="H132" s="240">
        <v>56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151</v>
      </c>
      <c r="AU132" s="246" t="s">
        <v>87</v>
      </c>
      <c r="AV132" s="14" t="s">
        <v>146</v>
      </c>
      <c r="AW132" s="14" t="s">
        <v>37</v>
      </c>
      <c r="AX132" s="14" t="s">
        <v>85</v>
      </c>
      <c r="AY132" s="246" t="s">
        <v>136</v>
      </c>
    </row>
    <row r="133" s="2" customFormat="1" ht="24.15" customHeight="1">
      <c r="A133" s="40"/>
      <c r="B133" s="41"/>
      <c r="C133" s="206" t="s">
        <v>137</v>
      </c>
      <c r="D133" s="206" t="s">
        <v>141</v>
      </c>
      <c r="E133" s="207" t="s">
        <v>712</v>
      </c>
      <c r="F133" s="208" t="s">
        <v>713</v>
      </c>
      <c r="G133" s="209" t="s">
        <v>268</v>
      </c>
      <c r="H133" s="210">
        <v>7.4969999999999999</v>
      </c>
      <c r="I133" s="211"/>
      <c r="J133" s="212">
        <f>ROUND(I133*H133,2)</f>
        <v>0</v>
      </c>
      <c r="K133" s="208" t="s">
        <v>145</v>
      </c>
      <c r="L133" s="46"/>
      <c r="M133" s="213" t="s">
        <v>19</v>
      </c>
      <c r="N133" s="214" t="s">
        <v>48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146</v>
      </c>
      <c r="AT133" s="217" t="s">
        <v>141</v>
      </c>
      <c r="AU133" s="217" t="s">
        <v>87</v>
      </c>
      <c r="AY133" s="19" t="s">
        <v>136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85</v>
      </c>
      <c r="BK133" s="218">
        <f>ROUND(I133*H133,2)</f>
        <v>0</v>
      </c>
      <c r="BL133" s="19" t="s">
        <v>146</v>
      </c>
      <c r="BM133" s="217" t="s">
        <v>714</v>
      </c>
    </row>
    <row r="134" s="2" customFormat="1">
      <c r="A134" s="40"/>
      <c r="B134" s="41"/>
      <c r="C134" s="42"/>
      <c r="D134" s="219" t="s">
        <v>149</v>
      </c>
      <c r="E134" s="42"/>
      <c r="F134" s="220" t="s">
        <v>715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149</v>
      </c>
      <c r="AU134" s="19" t="s">
        <v>87</v>
      </c>
    </row>
    <row r="135" s="15" customFormat="1">
      <c r="A135" s="15"/>
      <c r="B135" s="247"/>
      <c r="C135" s="248"/>
      <c r="D135" s="226" t="s">
        <v>151</v>
      </c>
      <c r="E135" s="249" t="s">
        <v>19</v>
      </c>
      <c r="F135" s="250" t="s">
        <v>716</v>
      </c>
      <c r="G135" s="248"/>
      <c r="H135" s="249" t="s">
        <v>19</v>
      </c>
      <c r="I135" s="251"/>
      <c r="J135" s="248"/>
      <c r="K135" s="248"/>
      <c r="L135" s="252"/>
      <c r="M135" s="253"/>
      <c r="N135" s="254"/>
      <c r="O135" s="254"/>
      <c r="P135" s="254"/>
      <c r="Q135" s="254"/>
      <c r="R135" s="254"/>
      <c r="S135" s="254"/>
      <c r="T135" s="25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6" t="s">
        <v>151</v>
      </c>
      <c r="AU135" s="256" t="s">
        <v>87</v>
      </c>
      <c r="AV135" s="15" t="s">
        <v>85</v>
      </c>
      <c r="AW135" s="15" t="s">
        <v>37</v>
      </c>
      <c r="AX135" s="15" t="s">
        <v>77</v>
      </c>
      <c r="AY135" s="256" t="s">
        <v>136</v>
      </c>
    </row>
    <row r="136" s="13" customFormat="1">
      <c r="A136" s="13"/>
      <c r="B136" s="224"/>
      <c r="C136" s="225"/>
      <c r="D136" s="226" t="s">
        <v>151</v>
      </c>
      <c r="E136" s="227" t="s">
        <v>19</v>
      </c>
      <c r="F136" s="228" t="s">
        <v>717</v>
      </c>
      <c r="G136" s="225"/>
      <c r="H136" s="229">
        <v>7.4969999999999999</v>
      </c>
      <c r="I136" s="230"/>
      <c r="J136" s="225"/>
      <c r="K136" s="225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151</v>
      </c>
      <c r="AU136" s="235" t="s">
        <v>87</v>
      </c>
      <c r="AV136" s="13" t="s">
        <v>87</v>
      </c>
      <c r="AW136" s="13" t="s">
        <v>37</v>
      </c>
      <c r="AX136" s="13" t="s">
        <v>77</v>
      </c>
      <c r="AY136" s="235" t="s">
        <v>136</v>
      </c>
    </row>
    <row r="137" s="14" customFormat="1">
      <c r="A137" s="14"/>
      <c r="B137" s="236"/>
      <c r="C137" s="237"/>
      <c r="D137" s="226" t="s">
        <v>151</v>
      </c>
      <c r="E137" s="238" t="s">
        <v>19</v>
      </c>
      <c r="F137" s="239" t="s">
        <v>156</v>
      </c>
      <c r="G137" s="237"/>
      <c r="H137" s="240">
        <v>7.4969999999999999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151</v>
      </c>
      <c r="AU137" s="246" t="s">
        <v>87</v>
      </c>
      <c r="AV137" s="14" t="s">
        <v>146</v>
      </c>
      <c r="AW137" s="14" t="s">
        <v>37</v>
      </c>
      <c r="AX137" s="14" t="s">
        <v>85</v>
      </c>
      <c r="AY137" s="246" t="s">
        <v>136</v>
      </c>
    </row>
    <row r="138" s="2" customFormat="1" ht="16.5" customHeight="1">
      <c r="A138" s="40"/>
      <c r="B138" s="41"/>
      <c r="C138" s="206" t="s">
        <v>206</v>
      </c>
      <c r="D138" s="206" t="s">
        <v>141</v>
      </c>
      <c r="E138" s="207" t="s">
        <v>718</v>
      </c>
      <c r="F138" s="208" t="s">
        <v>719</v>
      </c>
      <c r="G138" s="209" t="s">
        <v>268</v>
      </c>
      <c r="H138" s="210">
        <v>15.699999999999999</v>
      </c>
      <c r="I138" s="211"/>
      <c r="J138" s="212">
        <f>ROUND(I138*H138,2)</f>
        <v>0</v>
      </c>
      <c r="K138" s="208" t="s">
        <v>145</v>
      </c>
      <c r="L138" s="46"/>
      <c r="M138" s="213" t="s">
        <v>19</v>
      </c>
      <c r="N138" s="214" t="s">
        <v>48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146</v>
      </c>
      <c r="AT138" s="217" t="s">
        <v>141</v>
      </c>
      <c r="AU138" s="217" t="s">
        <v>87</v>
      </c>
      <c r="AY138" s="19" t="s">
        <v>136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85</v>
      </c>
      <c r="BK138" s="218">
        <f>ROUND(I138*H138,2)</f>
        <v>0</v>
      </c>
      <c r="BL138" s="19" t="s">
        <v>146</v>
      </c>
      <c r="BM138" s="217" t="s">
        <v>720</v>
      </c>
    </row>
    <row r="139" s="2" customFormat="1">
      <c r="A139" s="40"/>
      <c r="B139" s="41"/>
      <c r="C139" s="42"/>
      <c r="D139" s="219" t="s">
        <v>149</v>
      </c>
      <c r="E139" s="42"/>
      <c r="F139" s="220" t="s">
        <v>721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149</v>
      </c>
      <c r="AU139" s="19" t="s">
        <v>87</v>
      </c>
    </row>
    <row r="140" s="15" customFormat="1">
      <c r="A140" s="15"/>
      <c r="B140" s="247"/>
      <c r="C140" s="248"/>
      <c r="D140" s="226" t="s">
        <v>151</v>
      </c>
      <c r="E140" s="249" t="s">
        <v>19</v>
      </c>
      <c r="F140" s="250" t="s">
        <v>722</v>
      </c>
      <c r="G140" s="248"/>
      <c r="H140" s="249" t="s">
        <v>19</v>
      </c>
      <c r="I140" s="251"/>
      <c r="J140" s="248"/>
      <c r="K140" s="248"/>
      <c r="L140" s="252"/>
      <c r="M140" s="253"/>
      <c r="N140" s="254"/>
      <c r="O140" s="254"/>
      <c r="P140" s="254"/>
      <c r="Q140" s="254"/>
      <c r="R140" s="254"/>
      <c r="S140" s="254"/>
      <c r="T140" s="25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6" t="s">
        <v>151</v>
      </c>
      <c r="AU140" s="256" t="s">
        <v>87</v>
      </c>
      <c r="AV140" s="15" t="s">
        <v>85</v>
      </c>
      <c r="AW140" s="15" t="s">
        <v>37</v>
      </c>
      <c r="AX140" s="15" t="s">
        <v>77</v>
      </c>
      <c r="AY140" s="256" t="s">
        <v>136</v>
      </c>
    </row>
    <row r="141" s="13" customFormat="1">
      <c r="A141" s="13"/>
      <c r="B141" s="224"/>
      <c r="C141" s="225"/>
      <c r="D141" s="226" t="s">
        <v>151</v>
      </c>
      <c r="E141" s="227" t="s">
        <v>19</v>
      </c>
      <c r="F141" s="228" t="s">
        <v>723</v>
      </c>
      <c r="G141" s="225"/>
      <c r="H141" s="229">
        <v>4.5</v>
      </c>
      <c r="I141" s="230"/>
      <c r="J141" s="225"/>
      <c r="K141" s="225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151</v>
      </c>
      <c r="AU141" s="235" t="s">
        <v>87</v>
      </c>
      <c r="AV141" s="13" t="s">
        <v>87</v>
      </c>
      <c r="AW141" s="13" t="s">
        <v>37</v>
      </c>
      <c r="AX141" s="13" t="s">
        <v>77</v>
      </c>
      <c r="AY141" s="235" t="s">
        <v>136</v>
      </c>
    </row>
    <row r="142" s="16" customFormat="1">
      <c r="A142" s="16"/>
      <c r="B142" s="257"/>
      <c r="C142" s="258"/>
      <c r="D142" s="226" t="s">
        <v>151</v>
      </c>
      <c r="E142" s="259" t="s">
        <v>19</v>
      </c>
      <c r="F142" s="260" t="s">
        <v>168</v>
      </c>
      <c r="G142" s="258"/>
      <c r="H142" s="261">
        <v>4.5</v>
      </c>
      <c r="I142" s="262"/>
      <c r="J142" s="258"/>
      <c r="K142" s="258"/>
      <c r="L142" s="263"/>
      <c r="M142" s="264"/>
      <c r="N142" s="265"/>
      <c r="O142" s="265"/>
      <c r="P142" s="265"/>
      <c r="Q142" s="265"/>
      <c r="R142" s="265"/>
      <c r="S142" s="265"/>
      <c r="T142" s="26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67" t="s">
        <v>151</v>
      </c>
      <c r="AU142" s="267" t="s">
        <v>87</v>
      </c>
      <c r="AV142" s="16" t="s">
        <v>147</v>
      </c>
      <c r="AW142" s="16" t="s">
        <v>37</v>
      </c>
      <c r="AX142" s="16" t="s">
        <v>77</v>
      </c>
      <c r="AY142" s="267" t="s">
        <v>136</v>
      </c>
    </row>
    <row r="143" s="15" customFormat="1">
      <c r="A143" s="15"/>
      <c r="B143" s="247"/>
      <c r="C143" s="248"/>
      <c r="D143" s="226" t="s">
        <v>151</v>
      </c>
      <c r="E143" s="249" t="s">
        <v>19</v>
      </c>
      <c r="F143" s="250" t="s">
        <v>724</v>
      </c>
      <c r="G143" s="248"/>
      <c r="H143" s="249" t="s">
        <v>19</v>
      </c>
      <c r="I143" s="251"/>
      <c r="J143" s="248"/>
      <c r="K143" s="248"/>
      <c r="L143" s="252"/>
      <c r="M143" s="253"/>
      <c r="N143" s="254"/>
      <c r="O143" s="254"/>
      <c r="P143" s="254"/>
      <c r="Q143" s="254"/>
      <c r="R143" s="254"/>
      <c r="S143" s="254"/>
      <c r="T143" s="25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6" t="s">
        <v>151</v>
      </c>
      <c r="AU143" s="256" t="s">
        <v>87</v>
      </c>
      <c r="AV143" s="15" t="s">
        <v>85</v>
      </c>
      <c r="AW143" s="15" t="s">
        <v>37</v>
      </c>
      <c r="AX143" s="15" t="s">
        <v>77</v>
      </c>
      <c r="AY143" s="256" t="s">
        <v>136</v>
      </c>
    </row>
    <row r="144" s="13" customFormat="1">
      <c r="A144" s="13"/>
      <c r="B144" s="224"/>
      <c r="C144" s="225"/>
      <c r="D144" s="226" t="s">
        <v>151</v>
      </c>
      <c r="E144" s="227" t="s">
        <v>19</v>
      </c>
      <c r="F144" s="228" t="s">
        <v>725</v>
      </c>
      <c r="G144" s="225"/>
      <c r="H144" s="229">
        <v>2.1000000000000001</v>
      </c>
      <c r="I144" s="230"/>
      <c r="J144" s="225"/>
      <c r="K144" s="225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151</v>
      </c>
      <c r="AU144" s="235" t="s">
        <v>87</v>
      </c>
      <c r="AV144" s="13" t="s">
        <v>87</v>
      </c>
      <c r="AW144" s="13" t="s">
        <v>37</v>
      </c>
      <c r="AX144" s="13" t="s">
        <v>77</v>
      </c>
      <c r="AY144" s="235" t="s">
        <v>136</v>
      </c>
    </row>
    <row r="145" s="16" customFormat="1">
      <c r="A145" s="16"/>
      <c r="B145" s="257"/>
      <c r="C145" s="258"/>
      <c r="D145" s="226" t="s">
        <v>151</v>
      </c>
      <c r="E145" s="259" t="s">
        <v>19</v>
      </c>
      <c r="F145" s="260" t="s">
        <v>168</v>
      </c>
      <c r="G145" s="258"/>
      <c r="H145" s="261">
        <v>2.1000000000000001</v>
      </c>
      <c r="I145" s="262"/>
      <c r="J145" s="258"/>
      <c r="K145" s="258"/>
      <c r="L145" s="263"/>
      <c r="M145" s="264"/>
      <c r="N145" s="265"/>
      <c r="O145" s="265"/>
      <c r="P145" s="265"/>
      <c r="Q145" s="265"/>
      <c r="R145" s="265"/>
      <c r="S145" s="265"/>
      <c r="T145" s="26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T145" s="267" t="s">
        <v>151</v>
      </c>
      <c r="AU145" s="267" t="s">
        <v>87</v>
      </c>
      <c r="AV145" s="16" t="s">
        <v>147</v>
      </c>
      <c r="AW145" s="16" t="s">
        <v>37</v>
      </c>
      <c r="AX145" s="16" t="s">
        <v>77</v>
      </c>
      <c r="AY145" s="267" t="s">
        <v>136</v>
      </c>
    </row>
    <row r="146" s="15" customFormat="1">
      <c r="A146" s="15"/>
      <c r="B146" s="247"/>
      <c r="C146" s="248"/>
      <c r="D146" s="226" t="s">
        <v>151</v>
      </c>
      <c r="E146" s="249" t="s">
        <v>19</v>
      </c>
      <c r="F146" s="250" t="s">
        <v>726</v>
      </c>
      <c r="G146" s="248"/>
      <c r="H146" s="249" t="s">
        <v>19</v>
      </c>
      <c r="I146" s="251"/>
      <c r="J146" s="248"/>
      <c r="K146" s="248"/>
      <c r="L146" s="252"/>
      <c r="M146" s="253"/>
      <c r="N146" s="254"/>
      <c r="O146" s="254"/>
      <c r="P146" s="254"/>
      <c r="Q146" s="254"/>
      <c r="R146" s="254"/>
      <c r="S146" s="254"/>
      <c r="T146" s="25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6" t="s">
        <v>151</v>
      </c>
      <c r="AU146" s="256" t="s">
        <v>87</v>
      </c>
      <c r="AV146" s="15" t="s">
        <v>85</v>
      </c>
      <c r="AW146" s="15" t="s">
        <v>37</v>
      </c>
      <c r="AX146" s="15" t="s">
        <v>77</v>
      </c>
      <c r="AY146" s="256" t="s">
        <v>136</v>
      </c>
    </row>
    <row r="147" s="13" customFormat="1">
      <c r="A147" s="13"/>
      <c r="B147" s="224"/>
      <c r="C147" s="225"/>
      <c r="D147" s="226" t="s">
        <v>151</v>
      </c>
      <c r="E147" s="227" t="s">
        <v>19</v>
      </c>
      <c r="F147" s="228" t="s">
        <v>727</v>
      </c>
      <c r="G147" s="225"/>
      <c r="H147" s="229">
        <v>5.4000000000000004</v>
      </c>
      <c r="I147" s="230"/>
      <c r="J147" s="225"/>
      <c r="K147" s="225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151</v>
      </c>
      <c r="AU147" s="235" t="s">
        <v>87</v>
      </c>
      <c r="AV147" s="13" t="s">
        <v>87</v>
      </c>
      <c r="AW147" s="13" t="s">
        <v>37</v>
      </c>
      <c r="AX147" s="13" t="s">
        <v>77</v>
      </c>
      <c r="AY147" s="235" t="s">
        <v>136</v>
      </c>
    </row>
    <row r="148" s="16" customFormat="1">
      <c r="A148" s="16"/>
      <c r="B148" s="257"/>
      <c r="C148" s="258"/>
      <c r="D148" s="226" t="s">
        <v>151</v>
      </c>
      <c r="E148" s="259" t="s">
        <v>19</v>
      </c>
      <c r="F148" s="260" t="s">
        <v>168</v>
      </c>
      <c r="G148" s="258"/>
      <c r="H148" s="261">
        <v>5.4000000000000004</v>
      </c>
      <c r="I148" s="262"/>
      <c r="J148" s="258"/>
      <c r="K148" s="258"/>
      <c r="L148" s="263"/>
      <c r="M148" s="264"/>
      <c r="N148" s="265"/>
      <c r="O148" s="265"/>
      <c r="P148" s="265"/>
      <c r="Q148" s="265"/>
      <c r="R148" s="265"/>
      <c r="S148" s="265"/>
      <c r="T148" s="26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67" t="s">
        <v>151</v>
      </c>
      <c r="AU148" s="267" t="s">
        <v>87</v>
      </c>
      <c r="AV148" s="16" t="s">
        <v>147</v>
      </c>
      <c r="AW148" s="16" t="s">
        <v>37</v>
      </c>
      <c r="AX148" s="16" t="s">
        <v>77</v>
      </c>
      <c r="AY148" s="267" t="s">
        <v>136</v>
      </c>
    </row>
    <row r="149" s="15" customFormat="1">
      <c r="A149" s="15"/>
      <c r="B149" s="247"/>
      <c r="C149" s="248"/>
      <c r="D149" s="226" t="s">
        <v>151</v>
      </c>
      <c r="E149" s="249" t="s">
        <v>19</v>
      </c>
      <c r="F149" s="250" t="s">
        <v>728</v>
      </c>
      <c r="G149" s="248"/>
      <c r="H149" s="249" t="s">
        <v>19</v>
      </c>
      <c r="I149" s="251"/>
      <c r="J149" s="248"/>
      <c r="K149" s="248"/>
      <c r="L149" s="252"/>
      <c r="M149" s="253"/>
      <c r="N149" s="254"/>
      <c r="O149" s="254"/>
      <c r="P149" s="254"/>
      <c r="Q149" s="254"/>
      <c r="R149" s="254"/>
      <c r="S149" s="254"/>
      <c r="T149" s="25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6" t="s">
        <v>151</v>
      </c>
      <c r="AU149" s="256" t="s">
        <v>87</v>
      </c>
      <c r="AV149" s="15" t="s">
        <v>85</v>
      </c>
      <c r="AW149" s="15" t="s">
        <v>37</v>
      </c>
      <c r="AX149" s="15" t="s">
        <v>77</v>
      </c>
      <c r="AY149" s="256" t="s">
        <v>136</v>
      </c>
    </row>
    <row r="150" s="13" customFormat="1">
      <c r="A150" s="13"/>
      <c r="B150" s="224"/>
      <c r="C150" s="225"/>
      <c r="D150" s="226" t="s">
        <v>151</v>
      </c>
      <c r="E150" s="227" t="s">
        <v>19</v>
      </c>
      <c r="F150" s="228" t="s">
        <v>729</v>
      </c>
      <c r="G150" s="225"/>
      <c r="H150" s="229">
        <v>3.7000000000000002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151</v>
      </c>
      <c r="AU150" s="235" t="s">
        <v>87</v>
      </c>
      <c r="AV150" s="13" t="s">
        <v>87</v>
      </c>
      <c r="AW150" s="13" t="s">
        <v>37</v>
      </c>
      <c r="AX150" s="13" t="s">
        <v>77</v>
      </c>
      <c r="AY150" s="235" t="s">
        <v>136</v>
      </c>
    </row>
    <row r="151" s="16" customFormat="1">
      <c r="A151" s="16"/>
      <c r="B151" s="257"/>
      <c r="C151" s="258"/>
      <c r="D151" s="226" t="s">
        <v>151</v>
      </c>
      <c r="E151" s="259" t="s">
        <v>19</v>
      </c>
      <c r="F151" s="260" t="s">
        <v>168</v>
      </c>
      <c r="G151" s="258"/>
      <c r="H151" s="261">
        <v>3.7000000000000002</v>
      </c>
      <c r="I151" s="262"/>
      <c r="J151" s="258"/>
      <c r="K151" s="258"/>
      <c r="L151" s="263"/>
      <c r="M151" s="264"/>
      <c r="N151" s="265"/>
      <c r="O151" s="265"/>
      <c r="P151" s="265"/>
      <c r="Q151" s="265"/>
      <c r="R151" s="265"/>
      <c r="S151" s="265"/>
      <c r="T151" s="26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67" t="s">
        <v>151</v>
      </c>
      <c r="AU151" s="267" t="s">
        <v>87</v>
      </c>
      <c r="AV151" s="16" t="s">
        <v>147</v>
      </c>
      <c r="AW151" s="16" t="s">
        <v>37</v>
      </c>
      <c r="AX151" s="16" t="s">
        <v>77</v>
      </c>
      <c r="AY151" s="267" t="s">
        <v>136</v>
      </c>
    </row>
    <row r="152" s="14" customFormat="1">
      <c r="A152" s="14"/>
      <c r="B152" s="236"/>
      <c r="C152" s="237"/>
      <c r="D152" s="226" t="s">
        <v>151</v>
      </c>
      <c r="E152" s="238" t="s">
        <v>19</v>
      </c>
      <c r="F152" s="239" t="s">
        <v>156</v>
      </c>
      <c r="G152" s="237"/>
      <c r="H152" s="240">
        <v>15.699999999999999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6" t="s">
        <v>151</v>
      </c>
      <c r="AU152" s="246" t="s">
        <v>87</v>
      </c>
      <c r="AV152" s="14" t="s">
        <v>146</v>
      </c>
      <c r="AW152" s="14" t="s">
        <v>37</v>
      </c>
      <c r="AX152" s="14" t="s">
        <v>85</v>
      </c>
      <c r="AY152" s="246" t="s">
        <v>136</v>
      </c>
    </row>
    <row r="153" s="2" customFormat="1" ht="33" customHeight="1">
      <c r="A153" s="40"/>
      <c r="B153" s="41"/>
      <c r="C153" s="206" t="s">
        <v>212</v>
      </c>
      <c r="D153" s="206" t="s">
        <v>141</v>
      </c>
      <c r="E153" s="207" t="s">
        <v>730</v>
      </c>
      <c r="F153" s="208" t="s">
        <v>731</v>
      </c>
      <c r="G153" s="209" t="s">
        <v>268</v>
      </c>
      <c r="H153" s="210">
        <v>45.597000000000001</v>
      </c>
      <c r="I153" s="211"/>
      <c r="J153" s="212">
        <f>ROUND(I153*H153,2)</f>
        <v>0</v>
      </c>
      <c r="K153" s="208" t="s">
        <v>145</v>
      </c>
      <c r="L153" s="46"/>
      <c r="M153" s="213" t="s">
        <v>19</v>
      </c>
      <c r="N153" s="214" t="s">
        <v>48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146</v>
      </c>
      <c r="AT153" s="217" t="s">
        <v>141</v>
      </c>
      <c r="AU153" s="217" t="s">
        <v>87</v>
      </c>
      <c r="AY153" s="19" t="s">
        <v>136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85</v>
      </c>
      <c r="BK153" s="218">
        <f>ROUND(I153*H153,2)</f>
        <v>0</v>
      </c>
      <c r="BL153" s="19" t="s">
        <v>146</v>
      </c>
      <c r="BM153" s="217" t="s">
        <v>732</v>
      </c>
    </row>
    <row r="154" s="2" customFormat="1">
      <c r="A154" s="40"/>
      <c r="B154" s="41"/>
      <c r="C154" s="42"/>
      <c r="D154" s="219" t="s">
        <v>149</v>
      </c>
      <c r="E154" s="42"/>
      <c r="F154" s="220" t="s">
        <v>733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149</v>
      </c>
      <c r="AU154" s="19" t="s">
        <v>87</v>
      </c>
    </row>
    <row r="155" s="13" customFormat="1">
      <c r="A155" s="13"/>
      <c r="B155" s="224"/>
      <c r="C155" s="225"/>
      <c r="D155" s="226" t="s">
        <v>151</v>
      </c>
      <c r="E155" s="227" t="s">
        <v>19</v>
      </c>
      <c r="F155" s="228" t="s">
        <v>734</v>
      </c>
      <c r="G155" s="225"/>
      <c r="H155" s="229">
        <v>22.399999999999999</v>
      </c>
      <c r="I155" s="230"/>
      <c r="J155" s="225"/>
      <c r="K155" s="225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151</v>
      </c>
      <c r="AU155" s="235" t="s">
        <v>87</v>
      </c>
      <c r="AV155" s="13" t="s">
        <v>87</v>
      </c>
      <c r="AW155" s="13" t="s">
        <v>37</v>
      </c>
      <c r="AX155" s="13" t="s">
        <v>77</v>
      </c>
      <c r="AY155" s="235" t="s">
        <v>136</v>
      </c>
    </row>
    <row r="156" s="13" customFormat="1">
      <c r="A156" s="13"/>
      <c r="B156" s="224"/>
      <c r="C156" s="225"/>
      <c r="D156" s="226" t="s">
        <v>151</v>
      </c>
      <c r="E156" s="227" t="s">
        <v>19</v>
      </c>
      <c r="F156" s="228" t="s">
        <v>735</v>
      </c>
      <c r="G156" s="225"/>
      <c r="H156" s="229">
        <v>7.4969999999999999</v>
      </c>
      <c r="I156" s="230"/>
      <c r="J156" s="225"/>
      <c r="K156" s="225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151</v>
      </c>
      <c r="AU156" s="235" t="s">
        <v>87</v>
      </c>
      <c r="AV156" s="13" t="s">
        <v>87</v>
      </c>
      <c r="AW156" s="13" t="s">
        <v>37</v>
      </c>
      <c r="AX156" s="13" t="s">
        <v>77</v>
      </c>
      <c r="AY156" s="235" t="s">
        <v>136</v>
      </c>
    </row>
    <row r="157" s="13" customFormat="1">
      <c r="A157" s="13"/>
      <c r="B157" s="224"/>
      <c r="C157" s="225"/>
      <c r="D157" s="226" t="s">
        <v>151</v>
      </c>
      <c r="E157" s="227" t="s">
        <v>19</v>
      </c>
      <c r="F157" s="228" t="s">
        <v>736</v>
      </c>
      <c r="G157" s="225"/>
      <c r="H157" s="229">
        <v>15.699999999999999</v>
      </c>
      <c r="I157" s="230"/>
      <c r="J157" s="225"/>
      <c r="K157" s="225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151</v>
      </c>
      <c r="AU157" s="235" t="s">
        <v>87</v>
      </c>
      <c r="AV157" s="13" t="s">
        <v>87</v>
      </c>
      <c r="AW157" s="13" t="s">
        <v>37</v>
      </c>
      <c r="AX157" s="13" t="s">
        <v>77</v>
      </c>
      <c r="AY157" s="235" t="s">
        <v>136</v>
      </c>
    </row>
    <row r="158" s="14" customFormat="1">
      <c r="A158" s="14"/>
      <c r="B158" s="236"/>
      <c r="C158" s="237"/>
      <c r="D158" s="226" t="s">
        <v>151</v>
      </c>
      <c r="E158" s="238" t="s">
        <v>19</v>
      </c>
      <c r="F158" s="239" t="s">
        <v>156</v>
      </c>
      <c r="G158" s="237"/>
      <c r="H158" s="240">
        <v>45.596999999999994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6" t="s">
        <v>151</v>
      </c>
      <c r="AU158" s="246" t="s">
        <v>87</v>
      </c>
      <c r="AV158" s="14" t="s">
        <v>146</v>
      </c>
      <c r="AW158" s="14" t="s">
        <v>37</v>
      </c>
      <c r="AX158" s="14" t="s">
        <v>85</v>
      </c>
      <c r="AY158" s="246" t="s">
        <v>136</v>
      </c>
    </row>
    <row r="159" s="2" customFormat="1" ht="33" customHeight="1">
      <c r="A159" s="40"/>
      <c r="B159" s="41"/>
      <c r="C159" s="206" t="s">
        <v>223</v>
      </c>
      <c r="D159" s="206" t="s">
        <v>141</v>
      </c>
      <c r="E159" s="207" t="s">
        <v>737</v>
      </c>
      <c r="F159" s="208" t="s">
        <v>738</v>
      </c>
      <c r="G159" s="209" t="s">
        <v>268</v>
      </c>
      <c r="H159" s="210">
        <v>182.38800000000001</v>
      </c>
      <c r="I159" s="211"/>
      <c r="J159" s="212">
        <f>ROUND(I159*H159,2)</f>
        <v>0</v>
      </c>
      <c r="K159" s="208" t="s">
        <v>145</v>
      </c>
      <c r="L159" s="46"/>
      <c r="M159" s="213" t="s">
        <v>19</v>
      </c>
      <c r="N159" s="214" t="s">
        <v>48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146</v>
      </c>
      <c r="AT159" s="217" t="s">
        <v>141</v>
      </c>
      <c r="AU159" s="217" t="s">
        <v>87</v>
      </c>
      <c r="AY159" s="19" t="s">
        <v>136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85</v>
      </c>
      <c r="BK159" s="218">
        <f>ROUND(I159*H159,2)</f>
        <v>0</v>
      </c>
      <c r="BL159" s="19" t="s">
        <v>146</v>
      </c>
      <c r="BM159" s="217" t="s">
        <v>739</v>
      </c>
    </row>
    <row r="160" s="2" customFormat="1">
      <c r="A160" s="40"/>
      <c r="B160" s="41"/>
      <c r="C160" s="42"/>
      <c r="D160" s="219" t="s">
        <v>149</v>
      </c>
      <c r="E160" s="42"/>
      <c r="F160" s="220" t="s">
        <v>740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149</v>
      </c>
      <c r="AU160" s="19" t="s">
        <v>87</v>
      </c>
    </row>
    <row r="161" s="13" customFormat="1">
      <c r="A161" s="13"/>
      <c r="B161" s="224"/>
      <c r="C161" s="225"/>
      <c r="D161" s="226" t="s">
        <v>151</v>
      </c>
      <c r="E161" s="227" t="s">
        <v>19</v>
      </c>
      <c r="F161" s="228" t="s">
        <v>741</v>
      </c>
      <c r="G161" s="225"/>
      <c r="H161" s="229">
        <v>182.38800000000001</v>
      </c>
      <c r="I161" s="230"/>
      <c r="J161" s="225"/>
      <c r="K161" s="225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151</v>
      </c>
      <c r="AU161" s="235" t="s">
        <v>87</v>
      </c>
      <c r="AV161" s="13" t="s">
        <v>87</v>
      </c>
      <c r="AW161" s="13" t="s">
        <v>37</v>
      </c>
      <c r="AX161" s="13" t="s">
        <v>77</v>
      </c>
      <c r="AY161" s="235" t="s">
        <v>136</v>
      </c>
    </row>
    <row r="162" s="14" customFormat="1">
      <c r="A162" s="14"/>
      <c r="B162" s="236"/>
      <c r="C162" s="237"/>
      <c r="D162" s="226" t="s">
        <v>151</v>
      </c>
      <c r="E162" s="238" t="s">
        <v>19</v>
      </c>
      <c r="F162" s="239" t="s">
        <v>156</v>
      </c>
      <c r="G162" s="237"/>
      <c r="H162" s="240">
        <v>182.38800000000001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6" t="s">
        <v>151</v>
      </c>
      <c r="AU162" s="246" t="s">
        <v>87</v>
      </c>
      <c r="AV162" s="14" t="s">
        <v>146</v>
      </c>
      <c r="AW162" s="14" t="s">
        <v>37</v>
      </c>
      <c r="AX162" s="14" t="s">
        <v>85</v>
      </c>
      <c r="AY162" s="246" t="s">
        <v>136</v>
      </c>
    </row>
    <row r="163" s="2" customFormat="1" ht="24.15" customHeight="1">
      <c r="A163" s="40"/>
      <c r="B163" s="41"/>
      <c r="C163" s="206" t="s">
        <v>234</v>
      </c>
      <c r="D163" s="206" t="s">
        <v>141</v>
      </c>
      <c r="E163" s="207" t="s">
        <v>742</v>
      </c>
      <c r="F163" s="208" t="s">
        <v>743</v>
      </c>
      <c r="G163" s="209" t="s">
        <v>268</v>
      </c>
      <c r="H163" s="210">
        <v>34.396999999999998</v>
      </c>
      <c r="I163" s="211"/>
      <c r="J163" s="212">
        <f>ROUND(I163*H163,2)</f>
        <v>0</v>
      </c>
      <c r="K163" s="208" t="s">
        <v>145</v>
      </c>
      <c r="L163" s="46"/>
      <c r="M163" s="213" t="s">
        <v>19</v>
      </c>
      <c r="N163" s="214" t="s">
        <v>48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146</v>
      </c>
      <c r="AT163" s="217" t="s">
        <v>141</v>
      </c>
      <c r="AU163" s="217" t="s">
        <v>87</v>
      </c>
      <c r="AY163" s="19" t="s">
        <v>136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85</v>
      </c>
      <c r="BK163" s="218">
        <f>ROUND(I163*H163,2)</f>
        <v>0</v>
      </c>
      <c r="BL163" s="19" t="s">
        <v>146</v>
      </c>
      <c r="BM163" s="217" t="s">
        <v>744</v>
      </c>
    </row>
    <row r="164" s="2" customFormat="1">
      <c r="A164" s="40"/>
      <c r="B164" s="41"/>
      <c r="C164" s="42"/>
      <c r="D164" s="219" t="s">
        <v>149</v>
      </c>
      <c r="E164" s="42"/>
      <c r="F164" s="220" t="s">
        <v>745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149</v>
      </c>
      <c r="AU164" s="19" t="s">
        <v>87</v>
      </c>
    </row>
    <row r="165" s="13" customFormat="1">
      <c r="A165" s="13"/>
      <c r="B165" s="224"/>
      <c r="C165" s="225"/>
      <c r="D165" s="226" t="s">
        <v>151</v>
      </c>
      <c r="E165" s="227" t="s">
        <v>19</v>
      </c>
      <c r="F165" s="228" t="s">
        <v>746</v>
      </c>
      <c r="G165" s="225"/>
      <c r="H165" s="229">
        <v>11.199999999999999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151</v>
      </c>
      <c r="AU165" s="235" t="s">
        <v>87</v>
      </c>
      <c r="AV165" s="13" t="s">
        <v>87</v>
      </c>
      <c r="AW165" s="13" t="s">
        <v>37</v>
      </c>
      <c r="AX165" s="13" t="s">
        <v>77</v>
      </c>
      <c r="AY165" s="235" t="s">
        <v>136</v>
      </c>
    </row>
    <row r="166" s="13" customFormat="1">
      <c r="A166" s="13"/>
      <c r="B166" s="224"/>
      <c r="C166" s="225"/>
      <c r="D166" s="226" t="s">
        <v>151</v>
      </c>
      <c r="E166" s="227" t="s">
        <v>19</v>
      </c>
      <c r="F166" s="228" t="s">
        <v>735</v>
      </c>
      <c r="G166" s="225"/>
      <c r="H166" s="229">
        <v>7.4969999999999999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151</v>
      </c>
      <c r="AU166" s="235" t="s">
        <v>87</v>
      </c>
      <c r="AV166" s="13" t="s">
        <v>87</v>
      </c>
      <c r="AW166" s="13" t="s">
        <v>37</v>
      </c>
      <c r="AX166" s="13" t="s">
        <v>77</v>
      </c>
      <c r="AY166" s="235" t="s">
        <v>136</v>
      </c>
    </row>
    <row r="167" s="13" customFormat="1">
      <c r="A167" s="13"/>
      <c r="B167" s="224"/>
      <c r="C167" s="225"/>
      <c r="D167" s="226" t="s">
        <v>151</v>
      </c>
      <c r="E167" s="227" t="s">
        <v>19</v>
      </c>
      <c r="F167" s="228" t="s">
        <v>736</v>
      </c>
      <c r="G167" s="225"/>
      <c r="H167" s="229">
        <v>15.699999999999999</v>
      </c>
      <c r="I167" s="230"/>
      <c r="J167" s="225"/>
      <c r="K167" s="225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151</v>
      </c>
      <c r="AU167" s="235" t="s">
        <v>87</v>
      </c>
      <c r="AV167" s="13" t="s">
        <v>87</v>
      </c>
      <c r="AW167" s="13" t="s">
        <v>37</v>
      </c>
      <c r="AX167" s="13" t="s">
        <v>77</v>
      </c>
      <c r="AY167" s="235" t="s">
        <v>136</v>
      </c>
    </row>
    <row r="168" s="14" customFormat="1">
      <c r="A168" s="14"/>
      <c r="B168" s="236"/>
      <c r="C168" s="237"/>
      <c r="D168" s="226" t="s">
        <v>151</v>
      </c>
      <c r="E168" s="238" t="s">
        <v>19</v>
      </c>
      <c r="F168" s="239" t="s">
        <v>156</v>
      </c>
      <c r="G168" s="237"/>
      <c r="H168" s="240">
        <v>34.396999999999998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151</v>
      </c>
      <c r="AU168" s="246" t="s">
        <v>87</v>
      </c>
      <c r="AV168" s="14" t="s">
        <v>146</v>
      </c>
      <c r="AW168" s="14" t="s">
        <v>37</v>
      </c>
      <c r="AX168" s="14" t="s">
        <v>85</v>
      </c>
      <c r="AY168" s="246" t="s">
        <v>136</v>
      </c>
    </row>
    <row r="169" s="2" customFormat="1" ht="37.8" customHeight="1">
      <c r="A169" s="40"/>
      <c r="B169" s="41"/>
      <c r="C169" s="206" t="s">
        <v>239</v>
      </c>
      <c r="D169" s="206" t="s">
        <v>141</v>
      </c>
      <c r="E169" s="207" t="s">
        <v>747</v>
      </c>
      <c r="F169" s="208" t="s">
        <v>748</v>
      </c>
      <c r="G169" s="209" t="s">
        <v>268</v>
      </c>
      <c r="H169" s="210">
        <v>23.196999999999999</v>
      </c>
      <c r="I169" s="211"/>
      <c r="J169" s="212">
        <f>ROUND(I169*H169,2)</f>
        <v>0</v>
      </c>
      <c r="K169" s="208" t="s">
        <v>145</v>
      </c>
      <c r="L169" s="46"/>
      <c r="M169" s="213" t="s">
        <v>19</v>
      </c>
      <c r="N169" s="214" t="s">
        <v>48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146</v>
      </c>
      <c r="AT169" s="217" t="s">
        <v>141</v>
      </c>
      <c r="AU169" s="217" t="s">
        <v>87</v>
      </c>
      <c r="AY169" s="19" t="s">
        <v>136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85</v>
      </c>
      <c r="BK169" s="218">
        <f>ROUND(I169*H169,2)</f>
        <v>0</v>
      </c>
      <c r="BL169" s="19" t="s">
        <v>146</v>
      </c>
      <c r="BM169" s="217" t="s">
        <v>749</v>
      </c>
    </row>
    <row r="170" s="2" customFormat="1">
      <c r="A170" s="40"/>
      <c r="B170" s="41"/>
      <c r="C170" s="42"/>
      <c r="D170" s="219" t="s">
        <v>149</v>
      </c>
      <c r="E170" s="42"/>
      <c r="F170" s="220" t="s">
        <v>750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149</v>
      </c>
      <c r="AU170" s="19" t="s">
        <v>87</v>
      </c>
    </row>
    <row r="171" s="13" customFormat="1">
      <c r="A171" s="13"/>
      <c r="B171" s="224"/>
      <c r="C171" s="225"/>
      <c r="D171" s="226" t="s">
        <v>151</v>
      </c>
      <c r="E171" s="227" t="s">
        <v>19</v>
      </c>
      <c r="F171" s="228" t="s">
        <v>735</v>
      </c>
      <c r="G171" s="225"/>
      <c r="H171" s="229">
        <v>7.4969999999999999</v>
      </c>
      <c r="I171" s="230"/>
      <c r="J171" s="225"/>
      <c r="K171" s="225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151</v>
      </c>
      <c r="AU171" s="235" t="s">
        <v>87</v>
      </c>
      <c r="AV171" s="13" t="s">
        <v>87</v>
      </c>
      <c r="AW171" s="13" t="s">
        <v>37</v>
      </c>
      <c r="AX171" s="13" t="s">
        <v>77</v>
      </c>
      <c r="AY171" s="235" t="s">
        <v>136</v>
      </c>
    </row>
    <row r="172" s="13" customFormat="1">
      <c r="A172" s="13"/>
      <c r="B172" s="224"/>
      <c r="C172" s="225"/>
      <c r="D172" s="226" t="s">
        <v>151</v>
      </c>
      <c r="E172" s="227" t="s">
        <v>19</v>
      </c>
      <c r="F172" s="228" t="s">
        <v>736</v>
      </c>
      <c r="G172" s="225"/>
      <c r="H172" s="229">
        <v>15.699999999999999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151</v>
      </c>
      <c r="AU172" s="235" t="s">
        <v>87</v>
      </c>
      <c r="AV172" s="13" t="s">
        <v>87</v>
      </c>
      <c r="AW172" s="13" t="s">
        <v>37</v>
      </c>
      <c r="AX172" s="13" t="s">
        <v>77</v>
      </c>
      <c r="AY172" s="235" t="s">
        <v>136</v>
      </c>
    </row>
    <row r="173" s="14" customFormat="1">
      <c r="A173" s="14"/>
      <c r="B173" s="236"/>
      <c r="C173" s="237"/>
      <c r="D173" s="226" t="s">
        <v>151</v>
      </c>
      <c r="E173" s="238" t="s">
        <v>19</v>
      </c>
      <c r="F173" s="239" t="s">
        <v>156</v>
      </c>
      <c r="G173" s="237"/>
      <c r="H173" s="240">
        <v>23.196999999999999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6" t="s">
        <v>151</v>
      </c>
      <c r="AU173" s="246" t="s">
        <v>87</v>
      </c>
      <c r="AV173" s="14" t="s">
        <v>146</v>
      </c>
      <c r="AW173" s="14" t="s">
        <v>37</v>
      </c>
      <c r="AX173" s="14" t="s">
        <v>85</v>
      </c>
      <c r="AY173" s="246" t="s">
        <v>136</v>
      </c>
    </row>
    <row r="174" s="2" customFormat="1" ht="37.8" customHeight="1">
      <c r="A174" s="40"/>
      <c r="B174" s="41"/>
      <c r="C174" s="206" t="s">
        <v>245</v>
      </c>
      <c r="D174" s="206" t="s">
        <v>141</v>
      </c>
      <c r="E174" s="207" t="s">
        <v>751</v>
      </c>
      <c r="F174" s="208" t="s">
        <v>752</v>
      </c>
      <c r="G174" s="209" t="s">
        <v>268</v>
      </c>
      <c r="H174" s="210">
        <v>231.97</v>
      </c>
      <c r="I174" s="211"/>
      <c r="J174" s="212">
        <f>ROUND(I174*H174,2)</f>
        <v>0</v>
      </c>
      <c r="K174" s="208" t="s">
        <v>145</v>
      </c>
      <c r="L174" s="46"/>
      <c r="M174" s="213" t="s">
        <v>19</v>
      </c>
      <c r="N174" s="214" t="s">
        <v>48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146</v>
      </c>
      <c r="AT174" s="217" t="s">
        <v>141</v>
      </c>
      <c r="AU174" s="217" t="s">
        <v>87</v>
      </c>
      <c r="AY174" s="19" t="s">
        <v>136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85</v>
      </c>
      <c r="BK174" s="218">
        <f>ROUND(I174*H174,2)</f>
        <v>0</v>
      </c>
      <c r="BL174" s="19" t="s">
        <v>146</v>
      </c>
      <c r="BM174" s="217" t="s">
        <v>753</v>
      </c>
    </row>
    <row r="175" s="2" customFormat="1">
      <c r="A175" s="40"/>
      <c r="B175" s="41"/>
      <c r="C175" s="42"/>
      <c r="D175" s="219" t="s">
        <v>149</v>
      </c>
      <c r="E175" s="42"/>
      <c r="F175" s="220" t="s">
        <v>754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149</v>
      </c>
      <c r="AU175" s="19" t="s">
        <v>87</v>
      </c>
    </row>
    <row r="176" s="13" customFormat="1">
      <c r="A176" s="13"/>
      <c r="B176" s="224"/>
      <c r="C176" s="225"/>
      <c r="D176" s="226" t="s">
        <v>151</v>
      </c>
      <c r="E176" s="227" t="s">
        <v>19</v>
      </c>
      <c r="F176" s="228" t="s">
        <v>755</v>
      </c>
      <c r="G176" s="225"/>
      <c r="H176" s="229">
        <v>231.97</v>
      </c>
      <c r="I176" s="230"/>
      <c r="J176" s="225"/>
      <c r="K176" s="225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151</v>
      </c>
      <c r="AU176" s="235" t="s">
        <v>87</v>
      </c>
      <c r="AV176" s="13" t="s">
        <v>87</v>
      </c>
      <c r="AW176" s="13" t="s">
        <v>37</v>
      </c>
      <c r="AX176" s="13" t="s">
        <v>77</v>
      </c>
      <c r="AY176" s="235" t="s">
        <v>136</v>
      </c>
    </row>
    <row r="177" s="14" customFormat="1">
      <c r="A177" s="14"/>
      <c r="B177" s="236"/>
      <c r="C177" s="237"/>
      <c r="D177" s="226" t="s">
        <v>151</v>
      </c>
      <c r="E177" s="238" t="s">
        <v>19</v>
      </c>
      <c r="F177" s="239" t="s">
        <v>156</v>
      </c>
      <c r="G177" s="237"/>
      <c r="H177" s="240">
        <v>231.97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6" t="s">
        <v>151</v>
      </c>
      <c r="AU177" s="246" t="s">
        <v>87</v>
      </c>
      <c r="AV177" s="14" t="s">
        <v>146</v>
      </c>
      <c r="AW177" s="14" t="s">
        <v>37</v>
      </c>
      <c r="AX177" s="14" t="s">
        <v>85</v>
      </c>
      <c r="AY177" s="246" t="s">
        <v>136</v>
      </c>
    </row>
    <row r="178" s="2" customFormat="1" ht="24.15" customHeight="1">
      <c r="A178" s="40"/>
      <c r="B178" s="41"/>
      <c r="C178" s="206" t="s">
        <v>250</v>
      </c>
      <c r="D178" s="206" t="s">
        <v>141</v>
      </c>
      <c r="E178" s="207" t="s">
        <v>756</v>
      </c>
      <c r="F178" s="208" t="s">
        <v>757</v>
      </c>
      <c r="G178" s="209" t="s">
        <v>268</v>
      </c>
      <c r="H178" s="210">
        <v>68.793999999999997</v>
      </c>
      <c r="I178" s="211"/>
      <c r="J178" s="212">
        <f>ROUND(I178*H178,2)</f>
        <v>0</v>
      </c>
      <c r="K178" s="208" t="s">
        <v>145</v>
      </c>
      <c r="L178" s="46"/>
      <c r="M178" s="213" t="s">
        <v>19</v>
      </c>
      <c r="N178" s="214" t="s">
        <v>48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146</v>
      </c>
      <c r="AT178" s="217" t="s">
        <v>141</v>
      </c>
      <c r="AU178" s="217" t="s">
        <v>87</v>
      </c>
      <c r="AY178" s="19" t="s">
        <v>136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85</v>
      </c>
      <c r="BK178" s="218">
        <f>ROUND(I178*H178,2)</f>
        <v>0</v>
      </c>
      <c r="BL178" s="19" t="s">
        <v>146</v>
      </c>
      <c r="BM178" s="217" t="s">
        <v>758</v>
      </c>
    </row>
    <row r="179" s="2" customFormat="1">
      <c r="A179" s="40"/>
      <c r="B179" s="41"/>
      <c r="C179" s="42"/>
      <c r="D179" s="219" t="s">
        <v>149</v>
      </c>
      <c r="E179" s="42"/>
      <c r="F179" s="220" t="s">
        <v>759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149</v>
      </c>
      <c r="AU179" s="19" t="s">
        <v>87</v>
      </c>
    </row>
    <row r="180" s="13" customFormat="1">
      <c r="A180" s="13"/>
      <c r="B180" s="224"/>
      <c r="C180" s="225"/>
      <c r="D180" s="226" t="s">
        <v>151</v>
      </c>
      <c r="E180" s="227" t="s">
        <v>19</v>
      </c>
      <c r="F180" s="228" t="s">
        <v>760</v>
      </c>
      <c r="G180" s="225"/>
      <c r="H180" s="229">
        <v>45.597000000000001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151</v>
      </c>
      <c r="AU180" s="235" t="s">
        <v>87</v>
      </c>
      <c r="AV180" s="13" t="s">
        <v>87</v>
      </c>
      <c r="AW180" s="13" t="s">
        <v>37</v>
      </c>
      <c r="AX180" s="13" t="s">
        <v>77</v>
      </c>
      <c r="AY180" s="235" t="s">
        <v>136</v>
      </c>
    </row>
    <row r="181" s="13" customFormat="1">
      <c r="A181" s="13"/>
      <c r="B181" s="224"/>
      <c r="C181" s="225"/>
      <c r="D181" s="226" t="s">
        <v>151</v>
      </c>
      <c r="E181" s="227" t="s">
        <v>19</v>
      </c>
      <c r="F181" s="228" t="s">
        <v>761</v>
      </c>
      <c r="G181" s="225"/>
      <c r="H181" s="229">
        <v>23.196999999999999</v>
      </c>
      <c r="I181" s="230"/>
      <c r="J181" s="225"/>
      <c r="K181" s="225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151</v>
      </c>
      <c r="AU181" s="235" t="s">
        <v>87</v>
      </c>
      <c r="AV181" s="13" t="s">
        <v>87</v>
      </c>
      <c r="AW181" s="13" t="s">
        <v>37</v>
      </c>
      <c r="AX181" s="13" t="s">
        <v>77</v>
      </c>
      <c r="AY181" s="235" t="s">
        <v>136</v>
      </c>
    </row>
    <row r="182" s="14" customFormat="1">
      <c r="A182" s="14"/>
      <c r="B182" s="236"/>
      <c r="C182" s="237"/>
      <c r="D182" s="226" t="s">
        <v>151</v>
      </c>
      <c r="E182" s="238" t="s">
        <v>19</v>
      </c>
      <c r="F182" s="239" t="s">
        <v>156</v>
      </c>
      <c r="G182" s="237"/>
      <c r="H182" s="240">
        <v>68.793999999999997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6" t="s">
        <v>151</v>
      </c>
      <c r="AU182" s="246" t="s">
        <v>87</v>
      </c>
      <c r="AV182" s="14" t="s">
        <v>146</v>
      </c>
      <c r="AW182" s="14" t="s">
        <v>37</v>
      </c>
      <c r="AX182" s="14" t="s">
        <v>85</v>
      </c>
      <c r="AY182" s="246" t="s">
        <v>136</v>
      </c>
    </row>
    <row r="183" s="2" customFormat="1" ht="24.15" customHeight="1">
      <c r="A183" s="40"/>
      <c r="B183" s="41"/>
      <c r="C183" s="206" t="s">
        <v>255</v>
      </c>
      <c r="D183" s="206" t="s">
        <v>141</v>
      </c>
      <c r="E183" s="207" t="s">
        <v>762</v>
      </c>
      <c r="F183" s="208" t="s">
        <v>763</v>
      </c>
      <c r="G183" s="209" t="s">
        <v>314</v>
      </c>
      <c r="H183" s="210">
        <v>41.755000000000003</v>
      </c>
      <c r="I183" s="211"/>
      <c r="J183" s="212">
        <f>ROUND(I183*H183,2)</f>
        <v>0</v>
      </c>
      <c r="K183" s="208" t="s">
        <v>145</v>
      </c>
      <c r="L183" s="46"/>
      <c r="M183" s="213" t="s">
        <v>19</v>
      </c>
      <c r="N183" s="214" t="s">
        <v>48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146</v>
      </c>
      <c r="AT183" s="217" t="s">
        <v>141</v>
      </c>
      <c r="AU183" s="217" t="s">
        <v>87</v>
      </c>
      <c r="AY183" s="19" t="s">
        <v>136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85</v>
      </c>
      <c r="BK183" s="218">
        <f>ROUND(I183*H183,2)</f>
        <v>0</v>
      </c>
      <c r="BL183" s="19" t="s">
        <v>146</v>
      </c>
      <c r="BM183" s="217" t="s">
        <v>764</v>
      </c>
    </row>
    <row r="184" s="2" customFormat="1">
      <c r="A184" s="40"/>
      <c r="B184" s="41"/>
      <c r="C184" s="42"/>
      <c r="D184" s="219" t="s">
        <v>149</v>
      </c>
      <c r="E184" s="42"/>
      <c r="F184" s="220" t="s">
        <v>765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149</v>
      </c>
      <c r="AU184" s="19" t="s">
        <v>87</v>
      </c>
    </row>
    <row r="185" s="13" customFormat="1">
      <c r="A185" s="13"/>
      <c r="B185" s="224"/>
      <c r="C185" s="225"/>
      <c r="D185" s="226" t="s">
        <v>151</v>
      </c>
      <c r="E185" s="227" t="s">
        <v>19</v>
      </c>
      <c r="F185" s="228" t="s">
        <v>766</v>
      </c>
      <c r="G185" s="225"/>
      <c r="H185" s="229">
        <v>41.755000000000003</v>
      </c>
      <c r="I185" s="230"/>
      <c r="J185" s="225"/>
      <c r="K185" s="225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151</v>
      </c>
      <c r="AU185" s="235" t="s">
        <v>87</v>
      </c>
      <c r="AV185" s="13" t="s">
        <v>87</v>
      </c>
      <c r="AW185" s="13" t="s">
        <v>37</v>
      </c>
      <c r="AX185" s="13" t="s">
        <v>77</v>
      </c>
      <c r="AY185" s="235" t="s">
        <v>136</v>
      </c>
    </row>
    <row r="186" s="14" customFormat="1">
      <c r="A186" s="14"/>
      <c r="B186" s="236"/>
      <c r="C186" s="237"/>
      <c r="D186" s="226" t="s">
        <v>151</v>
      </c>
      <c r="E186" s="238" t="s">
        <v>19</v>
      </c>
      <c r="F186" s="239" t="s">
        <v>156</v>
      </c>
      <c r="G186" s="237"/>
      <c r="H186" s="240">
        <v>41.755000000000003</v>
      </c>
      <c r="I186" s="241"/>
      <c r="J186" s="237"/>
      <c r="K186" s="237"/>
      <c r="L186" s="242"/>
      <c r="M186" s="243"/>
      <c r="N186" s="244"/>
      <c r="O186" s="244"/>
      <c r="P186" s="244"/>
      <c r="Q186" s="244"/>
      <c r="R186" s="244"/>
      <c r="S186" s="244"/>
      <c r="T186" s="24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6" t="s">
        <v>151</v>
      </c>
      <c r="AU186" s="246" t="s">
        <v>87</v>
      </c>
      <c r="AV186" s="14" t="s">
        <v>146</v>
      </c>
      <c r="AW186" s="14" t="s">
        <v>37</v>
      </c>
      <c r="AX186" s="14" t="s">
        <v>85</v>
      </c>
      <c r="AY186" s="246" t="s">
        <v>136</v>
      </c>
    </row>
    <row r="187" s="2" customFormat="1" ht="21.75" customHeight="1">
      <c r="A187" s="40"/>
      <c r="B187" s="41"/>
      <c r="C187" s="206" t="s">
        <v>8</v>
      </c>
      <c r="D187" s="206" t="s">
        <v>141</v>
      </c>
      <c r="E187" s="207" t="s">
        <v>767</v>
      </c>
      <c r="F187" s="208" t="s">
        <v>768</v>
      </c>
      <c r="G187" s="209" t="s">
        <v>144</v>
      </c>
      <c r="H187" s="210">
        <v>78.5</v>
      </c>
      <c r="I187" s="211"/>
      <c r="J187" s="212">
        <f>ROUND(I187*H187,2)</f>
        <v>0</v>
      </c>
      <c r="K187" s="208" t="s">
        <v>145</v>
      </c>
      <c r="L187" s="46"/>
      <c r="M187" s="213" t="s">
        <v>19</v>
      </c>
      <c r="N187" s="214" t="s">
        <v>48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146</v>
      </c>
      <c r="AT187" s="217" t="s">
        <v>141</v>
      </c>
      <c r="AU187" s="217" t="s">
        <v>87</v>
      </c>
      <c r="AY187" s="19" t="s">
        <v>136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85</v>
      </c>
      <c r="BK187" s="218">
        <f>ROUND(I187*H187,2)</f>
        <v>0</v>
      </c>
      <c r="BL187" s="19" t="s">
        <v>146</v>
      </c>
      <c r="BM187" s="217" t="s">
        <v>769</v>
      </c>
    </row>
    <row r="188" s="2" customFormat="1">
      <c r="A188" s="40"/>
      <c r="B188" s="41"/>
      <c r="C188" s="42"/>
      <c r="D188" s="219" t="s">
        <v>149</v>
      </c>
      <c r="E188" s="42"/>
      <c r="F188" s="220" t="s">
        <v>770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149</v>
      </c>
      <c r="AU188" s="19" t="s">
        <v>87</v>
      </c>
    </row>
    <row r="189" s="15" customFormat="1">
      <c r="A189" s="15"/>
      <c r="B189" s="247"/>
      <c r="C189" s="248"/>
      <c r="D189" s="226" t="s">
        <v>151</v>
      </c>
      <c r="E189" s="249" t="s">
        <v>19</v>
      </c>
      <c r="F189" s="250" t="s">
        <v>722</v>
      </c>
      <c r="G189" s="248"/>
      <c r="H189" s="249" t="s">
        <v>19</v>
      </c>
      <c r="I189" s="251"/>
      <c r="J189" s="248"/>
      <c r="K189" s="248"/>
      <c r="L189" s="252"/>
      <c r="M189" s="253"/>
      <c r="N189" s="254"/>
      <c r="O189" s="254"/>
      <c r="P189" s="254"/>
      <c r="Q189" s="254"/>
      <c r="R189" s="254"/>
      <c r="S189" s="254"/>
      <c r="T189" s="25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56" t="s">
        <v>151</v>
      </c>
      <c r="AU189" s="256" t="s">
        <v>87</v>
      </c>
      <c r="AV189" s="15" t="s">
        <v>85</v>
      </c>
      <c r="AW189" s="15" t="s">
        <v>37</v>
      </c>
      <c r="AX189" s="15" t="s">
        <v>77</v>
      </c>
      <c r="AY189" s="256" t="s">
        <v>136</v>
      </c>
    </row>
    <row r="190" s="13" customFormat="1">
      <c r="A190" s="13"/>
      <c r="B190" s="224"/>
      <c r="C190" s="225"/>
      <c r="D190" s="226" t="s">
        <v>151</v>
      </c>
      <c r="E190" s="227" t="s">
        <v>19</v>
      </c>
      <c r="F190" s="228" t="s">
        <v>697</v>
      </c>
      <c r="G190" s="225"/>
      <c r="H190" s="229">
        <v>22.5</v>
      </c>
      <c r="I190" s="230"/>
      <c r="J190" s="225"/>
      <c r="K190" s="225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151</v>
      </c>
      <c r="AU190" s="235" t="s">
        <v>87</v>
      </c>
      <c r="AV190" s="13" t="s">
        <v>87</v>
      </c>
      <c r="AW190" s="13" t="s">
        <v>37</v>
      </c>
      <c r="AX190" s="13" t="s">
        <v>77</v>
      </c>
      <c r="AY190" s="235" t="s">
        <v>136</v>
      </c>
    </row>
    <row r="191" s="16" customFormat="1">
      <c r="A191" s="16"/>
      <c r="B191" s="257"/>
      <c r="C191" s="258"/>
      <c r="D191" s="226" t="s">
        <v>151</v>
      </c>
      <c r="E191" s="259" t="s">
        <v>19</v>
      </c>
      <c r="F191" s="260" t="s">
        <v>168</v>
      </c>
      <c r="G191" s="258"/>
      <c r="H191" s="261">
        <v>22.5</v>
      </c>
      <c r="I191" s="262"/>
      <c r="J191" s="258"/>
      <c r="K191" s="258"/>
      <c r="L191" s="263"/>
      <c r="M191" s="264"/>
      <c r="N191" s="265"/>
      <c r="O191" s="265"/>
      <c r="P191" s="265"/>
      <c r="Q191" s="265"/>
      <c r="R191" s="265"/>
      <c r="S191" s="265"/>
      <c r="T191" s="26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67" t="s">
        <v>151</v>
      </c>
      <c r="AU191" s="267" t="s">
        <v>87</v>
      </c>
      <c r="AV191" s="16" t="s">
        <v>147</v>
      </c>
      <c r="AW191" s="16" t="s">
        <v>37</v>
      </c>
      <c r="AX191" s="16" t="s">
        <v>77</v>
      </c>
      <c r="AY191" s="267" t="s">
        <v>136</v>
      </c>
    </row>
    <row r="192" s="15" customFormat="1">
      <c r="A192" s="15"/>
      <c r="B192" s="247"/>
      <c r="C192" s="248"/>
      <c r="D192" s="226" t="s">
        <v>151</v>
      </c>
      <c r="E192" s="249" t="s">
        <v>19</v>
      </c>
      <c r="F192" s="250" t="s">
        <v>724</v>
      </c>
      <c r="G192" s="248"/>
      <c r="H192" s="249" t="s">
        <v>19</v>
      </c>
      <c r="I192" s="251"/>
      <c r="J192" s="248"/>
      <c r="K192" s="248"/>
      <c r="L192" s="252"/>
      <c r="M192" s="253"/>
      <c r="N192" s="254"/>
      <c r="O192" s="254"/>
      <c r="P192" s="254"/>
      <c r="Q192" s="254"/>
      <c r="R192" s="254"/>
      <c r="S192" s="254"/>
      <c r="T192" s="25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56" t="s">
        <v>151</v>
      </c>
      <c r="AU192" s="256" t="s">
        <v>87</v>
      </c>
      <c r="AV192" s="15" t="s">
        <v>85</v>
      </c>
      <c r="AW192" s="15" t="s">
        <v>37</v>
      </c>
      <c r="AX192" s="15" t="s">
        <v>77</v>
      </c>
      <c r="AY192" s="256" t="s">
        <v>136</v>
      </c>
    </row>
    <row r="193" s="13" customFormat="1">
      <c r="A193" s="13"/>
      <c r="B193" s="224"/>
      <c r="C193" s="225"/>
      <c r="D193" s="226" t="s">
        <v>151</v>
      </c>
      <c r="E193" s="227" t="s">
        <v>19</v>
      </c>
      <c r="F193" s="228" t="s">
        <v>711</v>
      </c>
      <c r="G193" s="225"/>
      <c r="H193" s="229">
        <v>10.5</v>
      </c>
      <c r="I193" s="230"/>
      <c r="J193" s="225"/>
      <c r="K193" s="225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151</v>
      </c>
      <c r="AU193" s="235" t="s">
        <v>87</v>
      </c>
      <c r="AV193" s="13" t="s">
        <v>87</v>
      </c>
      <c r="AW193" s="13" t="s">
        <v>37</v>
      </c>
      <c r="AX193" s="13" t="s">
        <v>77</v>
      </c>
      <c r="AY193" s="235" t="s">
        <v>136</v>
      </c>
    </row>
    <row r="194" s="16" customFormat="1">
      <c r="A194" s="16"/>
      <c r="B194" s="257"/>
      <c r="C194" s="258"/>
      <c r="D194" s="226" t="s">
        <v>151</v>
      </c>
      <c r="E194" s="259" t="s">
        <v>19</v>
      </c>
      <c r="F194" s="260" t="s">
        <v>168</v>
      </c>
      <c r="G194" s="258"/>
      <c r="H194" s="261">
        <v>10.5</v>
      </c>
      <c r="I194" s="262"/>
      <c r="J194" s="258"/>
      <c r="K194" s="258"/>
      <c r="L194" s="263"/>
      <c r="M194" s="264"/>
      <c r="N194" s="265"/>
      <c r="O194" s="265"/>
      <c r="P194" s="265"/>
      <c r="Q194" s="265"/>
      <c r="R194" s="265"/>
      <c r="S194" s="265"/>
      <c r="T194" s="26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67" t="s">
        <v>151</v>
      </c>
      <c r="AU194" s="267" t="s">
        <v>87</v>
      </c>
      <c r="AV194" s="16" t="s">
        <v>147</v>
      </c>
      <c r="AW194" s="16" t="s">
        <v>37</v>
      </c>
      <c r="AX194" s="16" t="s">
        <v>77</v>
      </c>
      <c r="AY194" s="267" t="s">
        <v>136</v>
      </c>
    </row>
    <row r="195" s="15" customFormat="1">
      <c r="A195" s="15"/>
      <c r="B195" s="247"/>
      <c r="C195" s="248"/>
      <c r="D195" s="226" t="s">
        <v>151</v>
      </c>
      <c r="E195" s="249" t="s">
        <v>19</v>
      </c>
      <c r="F195" s="250" t="s">
        <v>726</v>
      </c>
      <c r="G195" s="248"/>
      <c r="H195" s="249" t="s">
        <v>19</v>
      </c>
      <c r="I195" s="251"/>
      <c r="J195" s="248"/>
      <c r="K195" s="248"/>
      <c r="L195" s="252"/>
      <c r="M195" s="253"/>
      <c r="N195" s="254"/>
      <c r="O195" s="254"/>
      <c r="P195" s="254"/>
      <c r="Q195" s="254"/>
      <c r="R195" s="254"/>
      <c r="S195" s="254"/>
      <c r="T195" s="25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6" t="s">
        <v>151</v>
      </c>
      <c r="AU195" s="256" t="s">
        <v>87</v>
      </c>
      <c r="AV195" s="15" t="s">
        <v>85</v>
      </c>
      <c r="AW195" s="15" t="s">
        <v>37</v>
      </c>
      <c r="AX195" s="15" t="s">
        <v>77</v>
      </c>
      <c r="AY195" s="256" t="s">
        <v>136</v>
      </c>
    </row>
    <row r="196" s="13" customFormat="1">
      <c r="A196" s="13"/>
      <c r="B196" s="224"/>
      <c r="C196" s="225"/>
      <c r="D196" s="226" t="s">
        <v>151</v>
      </c>
      <c r="E196" s="227" t="s">
        <v>19</v>
      </c>
      <c r="F196" s="228" t="s">
        <v>691</v>
      </c>
      <c r="G196" s="225"/>
      <c r="H196" s="229">
        <v>27</v>
      </c>
      <c r="I196" s="230"/>
      <c r="J196" s="225"/>
      <c r="K196" s="225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151</v>
      </c>
      <c r="AU196" s="235" t="s">
        <v>87</v>
      </c>
      <c r="AV196" s="13" t="s">
        <v>87</v>
      </c>
      <c r="AW196" s="13" t="s">
        <v>37</v>
      </c>
      <c r="AX196" s="13" t="s">
        <v>77</v>
      </c>
      <c r="AY196" s="235" t="s">
        <v>136</v>
      </c>
    </row>
    <row r="197" s="16" customFormat="1">
      <c r="A197" s="16"/>
      <c r="B197" s="257"/>
      <c r="C197" s="258"/>
      <c r="D197" s="226" t="s">
        <v>151</v>
      </c>
      <c r="E197" s="259" t="s">
        <v>19</v>
      </c>
      <c r="F197" s="260" t="s">
        <v>168</v>
      </c>
      <c r="G197" s="258"/>
      <c r="H197" s="261">
        <v>27</v>
      </c>
      <c r="I197" s="262"/>
      <c r="J197" s="258"/>
      <c r="K197" s="258"/>
      <c r="L197" s="263"/>
      <c r="M197" s="264"/>
      <c r="N197" s="265"/>
      <c r="O197" s="265"/>
      <c r="P197" s="265"/>
      <c r="Q197" s="265"/>
      <c r="R197" s="265"/>
      <c r="S197" s="265"/>
      <c r="T197" s="26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267" t="s">
        <v>151</v>
      </c>
      <c r="AU197" s="267" t="s">
        <v>87</v>
      </c>
      <c r="AV197" s="16" t="s">
        <v>147</v>
      </c>
      <c r="AW197" s="16" t="s">
        <v>37</v>
      </c>
      <c r="AX197" s="16" t="s">
        <v>77</v>
      </c>
      <c r="AY197" s="267" t="s">
        <v>136</v>
      </c>
    </row>
    <row r="198" s="15" customFormat="1">
      <c r="A198" s="15"/>
      <c r="B198" s="247"/>
      <c r="C198" s="248"/>
      <c r="D198" s="226" t="s">
        <v>151</v>
      </c>
      <c r="E198" s="249" t="s">
        <v>19</v>
      </c>
      <c r="F198" s="250" t="s">
        <v>728</v>
      </c>
      <c r="G198" s="248"/>
      <c r="H198" s="249" t="s">
        <v>19</v>
      </c>
      <c r="I198" s="251"/>
      <c r="J198" s="248"/>
      <c r="K198" s="248"/>
      <c r="L198" s="252"/>
      <c r="M198" s="253"/>
      <c r="N198" s="254"/>
      <c r="O198" s="254"/>
      <c r="P198" s="254"/>
      <c r="Q198" s="254"/>
      <c r="R198" s="254"/>
      <c r="S198" s="254"/>
      <c r="T198" s="25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56" t="s">
        <v>151</v>
      </c>
      <c r="AU198" s="256" t="s">
        <v>87</v>
      </c>
      <c r="AV198" s="15" t="s">
        <v>85</v>
      </c>
      <c r="AW198" s="15" t="s">
        <v>37</v>
      </c>
      <c r="AX198" s="15" t="s">
        <v>77</v>
      </c>
      <c r="AY198" s="256" t="s">
        <v>136</v>
      </c>
    </row>
    <row r="199" s="13" customFormat="1">
      <c r="A199" s="13"/>
      <c r="B199" s="224"/>
      <c r="C199" s="225"/>
      <c r="D199" s="226" t="s">
        <v>151</v>
      </c>
      <c r="E199" s="227" t="s">
        <v>19</v>
      </c>
      <c r="F199" s="228" t="s">
        <v>702</v>
      </c>
      <c r="G199" s="225"/>
      <c r="H199" s="229">
        <v>18.5</v>
      </c>
      <c r="I199" s="230"/>
      <c r="J199" s="225"/>
      <c r="K199" s="225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151</v>
      </c>
      <c r="AU199" s="235" t="s">
        <v>87</v>
      </c>
      <c r="AV199" s="13" t="s">
        <v>87</v>
      </c>
      <c r="AW199" s="13" t="s">
        <v>37</v>
      </c>
      <c r="AX199" s="13" t="s">
        <v>77</v>
      </c>
      <c r="AY199" s="235" t="s">
        <v>136</v>
      </c>
    </row>
    <row r="200" s="16" customFormat="1">
      <c r="A200" s="16"/>
      <c r="B200" s="257"/>
      <c r="C200" s="258"/>
      <c r="D200" s="226" t="s">
        <v>151</v>
      </c>
      <c r="E200" s="259" t="s">
        <v>19</v>
      </c>
      <c r="F200" s="260" t="s">
        <v>168</v>
      </c>
      <c r="G200" s="258"/>
      <c r="H200" s="261">
        <v>18.5</v>
      </c>
      <c r="I200" s="262"/>
      <c r="J200" s="258"/>
      <c r="K200" s="258"/>
      <c r="L200" s="263"/>
      <c r="M200" s="264"/>
      <c r="N200" s="265"/>
      <c r="O200" s="265"/>
      <c r="P200" s="265"/>
      <c r="Q200" s="265"/>
      <c r="R200" s="265"/>
      <c r="S200" s="265"/>
      <c r="T200" s="26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67" t="s">
        <v>151</v>
      </c>
      <c r="AU200" s="267" t="s">
        <v>87</v>
      </c>
      <c r="AV200" s="16" t="s">
        <v>147</v>
      </c>
      <c r="AW200" s="16" t="s">
        <v>37</v>
      </c>
      <c r="AX200" s="16" t="s">
        <v>77</v>
      </c>
      <c r="AY200" s="267" t="s">
        <v>136</v>
      </c>
    </row>
    <row r="201" s="14" customFormat="1">
      <c r="A201" s="14"/>
      <c r="B201" s="236"/>
      <c r="C201" s="237"/>
      <c r="D201" s="226" t="s">
        <v>151</v>
      </c>
      <c r="E201" s="238" t="s">
        <v>19</v>
      </c>
      <c r="F201" s="239" t="s">
        <v>156</v>
      </c>
      <c r="G201" s="237"/>
      <c r="H201" s="240">
        <v>78.5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6" t="s">
        <v>151</v>
      </c>
      <c r="AU201" s="246" t="s">
        <v>87</v>
      </c>
      <c r="AV201" s="14" t="s">
        <v>146</v>
      </c>
      <c r="AW201" s="14" t="s">
        <v>37</v>
      </c>
      <c r="AX201" s="14" t="s">
        <v>85</v>
      </c>
      <c r="AY201" s="246" t="s">
        <v>136</v>
      </c>
    </row>
    <row r="202" s="2" customFormat="1" ht="24.15" customHeight="1">
      <c r="A202" s="40"/>
      <c r="B202" s="41"/>
      <c r="C202" s="206" t="s">
        <v>226</v>
      </c>
      <c r="D202" s="206" t="s">
        <v>141</v>
      </c>
      <c r="E202" s="207" t="s">
        <v>771</v>
      </c>
      <c r="F202" s="208" t="s">
        <v>772</v>
      </c>
      <c r="G202" s="209" t="s">
        <v>144</v>
      </c>
      <c r="H202" s="210">
        <v>56</v>
      </c>
      <c r="I202" s="211"/>
      <c r="J202" s="212">
        <f>ROUND(I202*H202,2)</f>
        <v>0</v>
      </c>
      <c r="K202" s="208" t="s">
        <v>145</v>
      </c>
      <c r="L202" s="46"/>
      <c r="M202" s="213" t="s">
        <v>19</v>
      </c>
      <c r="N202" s="214" t="s">
        <v>48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146</v>
      </c>
      <c r="AT202" s="217" t="s">
        <v>141</v>
      </c>
      <c r="AU202" s="217" t="s">
        <v>87</v>
      </c>
      <c r="AY202" s="19" t="s">
        <v>136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85</v>
      </c>
      <c r="BK202" s="218">
        <f>ROUND(I202*H202,2)</f>
        <v>0</v>
      </c>
      <c r="BL202" s="19" t="s">
        <v>146</v>
      </c>
      <c r="BM202" s="217" t="s">
        <v>773</v>
      </c>
    </row>
    <row r="203" s="2" customFormat="1">
      <c r="A203" s="40"/>
      <c r="B203" s="41"/>
      <c r="C203" s="42"/>
      <c r="D203" s="219" t="s">
        <v>149</v>
      </c>
      <c r="E203" s="42"/>
      <c r="F203" s="220" t="s">
        <v>774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149</v>
      </c>
      <c r="AU203" s="19" t="s">
        <v>87</v>
      </c>
    </row>
    <row r="204" s="13" customFormat="1">
      <c r="A204" s="13"/>
      <c r="B204" s="224"/>
      <c r="C204" s="225"/>
      <c r="D204" s="226" t="s">
        <v>151</v>
      </c>
      <c r="E204" s="227" t="s">
        <v>19</v>
      </c>
      <c r="F204" s="228" t="s">
        <v>775</v>
      </c>
      <c r="G204" s="225"/>
      <c r="H204" s="229">
        <v>56</v>
      </c>
      <c r="I204" s="230"/>
      <c r="J204" s="225"/>
      <c r="K204" s="225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151</v>
      </c>
      <c r="AU204" s="235" t="s">
        <v>87</v>
      </c>
      <c r="AV204" s="13" t="s">
        <v>87</v>
      </c>
      <c r="AW204" s="13" t="s">
        <v>37</v>
      </c>
      <c r="AX204" s="13" t="s">
        <v>77</v>
      </c>
      <c r="AY204" s="235" t="s">
        <v>136</v>
      </c>
    </row>
    <row r="205" s="14" customFormat="1">
      <c r="A205" s="14"/>
      <c r="B205" s="236"/>
      <c r="C205" s="237"/>
      <c r="D205" s="226" t="s">
        <v>151</v>
      </c>
      <c r="E205" s="238" t="s">
        <v>19</v>
      </c>
      <c r="F205" s="239" t="s">
        <v>156</v>
      </c>
      <c r="G205" s="237"/>
      <c r="H205" s="240">
        <v>56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6" t="s">
        <v>151</v>
      </c>
      <c r="AU205" s="246" t="s">
        <v>87</v>
      </c>
      <c r="AV205" s="14" t="s">
        <v>146</v>
      </c>
      <c r="AW205" s="14" t="s">
        <v>37</v>
      </c>
      <c r="AX205" s="14" t="s">
        <v>85</v>
      </c>
      <c r="AY205" s="246" t="s">
        <v>136</v>
      </c>
    </row>
    <row r="206" s="2" customFormat="1" ht="24.15" customHeight="1">
      <c r="A206" s="40"/>
      <c r="B206" s="41"/>
      <c r="C206" s="206" t="s">
        <v>274</v>
      </c>
      <c r="D206" s="206" t="s">
        <v>141</v>
      </c>
      <c r="E206" s="207" t="s">
        <v>776</v>
      </c>
      <c r="F206" s="208" t="s">
        <v>777</v>
      </c>
      <c r="G206" s="209" t="s">
        <v>144</v>
      </c>
      <c r="H206" s="210">
        <v>100</v>
      </c>
      <c r="I206" s="211"/>
      <c r="J206" s="212">
        <f>ROUND(I206*H206,2)</f>
        <v>0</v>
      </c>
      <c r="K206" s="208" t="s">
        <v>145</v>
      </c>
      <c r="L206" s="46"/>
      <c r="M206" s="213" t="s">
        <v>19</v>
      </c>
      <c r="N206" s="214" t="s">
        <v>48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146</v>
      </c>
      <c r="AT206" s="217" t="s">
        <v>141</v>
      </c>
      <c r="AU206" s="217" t="s">
        <v>87</v>
      </c>
      <c r="AY206" s="19" t="s">
        <v>136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85</v>
      </c>
      <c r="BK206" s="218">
        <f>ROUND(I206*H206,2)</f>
        <v>0</v>
      </c>
      <c r="BL206" s="19" t="s">
        <v>146</v>
      </c>
      <c r="BM206" s="217" t="s">
        <v>778</v>
      </c>
    </row>
    <row r="207" s="2" customFormat="1">
      <c r="A207" s="40"/>
      <c r="B207" s="41"/>
      <c r="C207" s="42"/>
      <c r="D207" s="219" t="s">
        <v>149</v>
      </c>
      <c r="E207" s="42"/>
      <c r="F207" s="220" t="s">
        <v>779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149</v>
      </c>
      <c r="AU207" s="19" t="s">
        <v>87</v>
      </c>
    </row>
    <row r="208" s="15" customFormat="1">
      <c r="A208" s="15"/>
      <c r="B208" s="247"/>
      <c r="C208" s="248"/>
      <c r="D208" s="226" t="s">
        <v>151</v>
      </c>
      <c r="E208" s="249" t="s">
        <v>19</v>
      </c>
      <c r="F208" s="250" t="s">
        <v>780</v>
      </c>
      <c r="G208" s="248"/>
      <c r="H208" s="249" t="s">
        <v>19</v>
      </c>
      <c r="I208" s="251"/>
      <c r="J208" s="248"/>
      <c r="K208" s="248"/>
      <c r="L208" s="252"/>
      <c r="M208" s="253"/>
      <c r="N208" s="254"/>
      <c r="O208" s="254"/>
      <c r="P208" s="254"/>
      <c r="Q208" s="254"/>
      <c r="R208" s="254"/>
      <c r="S208" s="254"/>
      <c r="T208" s="25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56" t="s">
        <v>151</v>
      </c>
      <c r="AU208" s="256" t="s">
        <v>87</v>
      </c>
      <c r="AV208" s="15" t="s">
        <v>85</v>
      </c>
      <c r="AW208" s="15" t="s">
        <v>37</v>
      </c>
      <c r="AX208" s="15" t="s">
        <v>77</v>
      </c>
      <c r="AY208" s="256" t="s">
        <v>136</v>
      </c>
    </row>
    <row r="209" s="13" customFormat="1">
      <c r="A209" s="13"/>
      <c r="B209" s="224"/>
      <c r="C209" s="225"/>
      <c r="D209" s="226" t="s">
        <v>151</v>
      </c>
      <c r="E209" s="227" t="s">
        <v>19</v>
      </c>
      <c r="F209" s="228" t="s">
        <v>781</v>
      </c>
      <c r="G209" s="225"/>
      <c r="H209" s="229">
        <v>100</v>
      </c>
      <c r="I209" s="230"/>
      <c r="J209" s="225"/>
      <c r="K209" s="225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151</v>
      </c>
      <c r="AU209" s="235" t="s">
        <v>87</v>
      </c>
      <c r="AV209" s="13" t="s">
        <v>87</v>
      </c>
      <c r="AW209" s="13" t="s">
        <v>37</v>
      </c>
      <c r="AX209" s="13" t="s">
        <v>77</v>
      </c>
      <c r="AY209" s="235" t="s">
        <v>136</v>
      </c>
    </row>
    <row r="210" s="14" customFormat="1">
      <c r="A210" s="14"/>
      <c r="B210" s="236"/>
      <c r="C210" s="237"/>
      <c r="D210" s="226" t="s">
        <v>151</v>
      </c>
      <c r="E210" s="238" t="s">
        <v>19</v>
      </c>
      <c r="F210" s="239" t="s">
        <v>156</v>
      </c>
      <c r="G210" s="237"/>
      <c r="H210" s="240">
        <v>100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6" t="s">
        <v>151</v>
      </c>
      <c r="AU210" s="246" t="s">
        <v>87</v>
      </c>
      <c r="AV210" s="14" t="s">
        <v>146</v>
      </c>
      <c r="AW210" s="14" t="s">
        <v>37</v>
      </c>
      <c r="AX210" s="14" t="s">
        <v>85</v>
      </c>
      <c r="AY210" s="246" t="s">
        <v>136</v>
      </c>
    </row>
    <row r="211" s="2" customFormat="1" ht="24.15" customHeight="1">
      <c r="A211" s="40"/>
      <c r="B211" s="41"/>
      <c r="C211" s="206" t="s">
        <v>281</v>
      </c>
      <c r="D211" s="206" t="s">
        <v>141</v>
      </c>
      <c r="E211" s="207" t="s">
        <v>782</v>
      </c>
      <c r="F211" s="208" t="s">
        <v>783</v>
      </c>
      <c r="G211" s="209" t="s">
        <v>144</v>
      </c>
      <c r="H211" s="210">
        <v>100</v>
      </c>
      <c r="I211" s="211"/>
      <c r="J211" s="212">
        <f>ROUND(I211*H211,2)</f>
        <v>0</v>
      </c>
      <c r="K211" s="208" t="s">
        <v>145</v>
      </c>
      <c r="L211" s="46"/>
      <c r="M211" s="213" t="s">
        <v>19</v>
      </c>
      <c r="N211" s="214" t="s">
        <v>48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146</v>
      </c>
      <c r="AT211" s="217" t="s">
        <v>141</v>
      </c>
      <c r="AU211" s="217" t="s">
        <v>87</v>
      </c>
      <c r="AY211" s="19" t="s">
        <v>136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85</v>
      </c>
      <c r="BK211" s="218">
        <f>ROUND(I211*H211,2)</f>
        <v>0</v>
      </c>
      <c r="BL211" s="19" t="s">
        <v>146</v>
      </c>
      <c r="BM211" s="217" t="s">
        <v>784</v>
      </c>
    </row>
    <row r="212" s="2" customFormat="1">
      <c r="A212" s="40"/>
      <c r="B212" s="41"/>
      <c r="C212" s="42"/>
      <c r="D212" s="219" t="s">
        <v>149</v>
      </c>
      <c r="E212" s="42"/>
      <c r="F212" s="220" t="s">
        <v>785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149</v>
      </c>
      <c r="AU212" s="19" t="s">
        <v>87</v>
      </c>
    </row>
    <row r="213" s="15" customFormat="1">
      <c r="A213" s="15"/>
      <c r="B213" s="247"/>
      <c r="C213" s="248"/>
      <c r="D213" s="226" t="s">
        <v>151</v>
      </c>
      <c r="E213" s="249" t="s">
        <v>19</v>
      </c>
      <c r="F213" s="250" t="s">
        <v>780</v>
      </c>
      <c r="G213" s="248"/>
      <c r="H213" s="249" t="s">
        <v>19</v>
      </c>
      <c r="I213" s="251"/>
      <c r="J213" s="248"/>
      <c r="K213" s="248"/>
      <c r="L213" s="252"/>
      <c r="M213" s="253"/>
      <c r="N213" s="254"/>
      <c r="O213" s="254"/>
      <c r="P213" s="254"/>
      <c r="Q213" s="254"/>
      <c r="R213" s="254"/>
      <c r="S213" s="254"/>
      <c r="T213" s="25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6" t="s">
        <v>151</v>
      </c>
      <c r="AU213" s="256" t="s">
        <v>87</v>
      </c>
      <c r="AV213" s="15" t="s">
        <v>85</v>
      </c>
      <c r="AW213" s="15" t="s">
        <v>37</v>
      </c>
      <c r="AX213" s="15" t="s">
        <v>77</v>
      </c>
      <c r="AY213" s="256" t="s">
        <v>136</v>
      </c>
    </row>
    <row r="214" s="13" customFormat="1">
      <c r="A214" s="13"/>
      <c r="B214" s="224"/>
      <c r="C214" s="225"/>
      <c r="D214" s="226" t="s">
        <v>151</v>
      </c>
      <c r="E214" s="227" t="s">
        <v>19</v>
      </c>
      <c r="F214" s="228" t="s">
        <v>781</v>
      </c>
      <c r="G214" s="225"/>
      <c r="H214" s="229">
        <v>100</v>
      </c>
      <c r="I214" s="230"/>
      <c r="J214" s="225"/>
      <c r="K214" s="225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151</v>
      </c>
      <c r="AU214" s="235" t="s">
        <v>87</v>
      </c>
      <c r="AV214" s="13" t="s">
        <v>87</v>
      </c>
      <c r="AW214" s="13" t="s">
        <v>37</v>
      </c>
      <c r="AX214" s="13" t="s">
        <v>77</v>
      </c>
      <c r="AY214" s="235" t="s">
        <v>136</v>
      </c>
    </row>
    <row r="215" s="14" customFormat="1">
      <c r="A215" s="14"/>
      <c r="B215" s="236"/>
      <c r="C215" s="237"/>
      <c r="D215" s="226" t="s">
        <v>151</v>
      </c>
      <c r="E215" s="238" t="s">
        <v>19</v>
      </c>
      <c r="F215" s="239" t="s">
        <v>156</v>
      </c>
      <c r="G215" s="237"/>
      <c r="H215" s="240">
        <v>100</v>
      </c>
      <c r="I215" s="241"/>
      <c r="J215" s="237"/>
      <c r="K215" s="237"/>
      <c r="L215" s="242"/>
      <c r="M215" s="243"/>
      <c r="N215" s="244"/>
      <c r="O215" s="244"/>
      <c r="P215" s="244"/>
      <c r="Q215" s="244"/>
      <c r="R215" s="244"/>
      <c r="S215" s="244"/>
      <c r="T215" s="24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6" t="s">
        <v>151</v>
      </c>
      <c r="AU215" s="246" t="s">
        <v>87</v>
      </c>
      <c r="AV215" s="14" t="s">
        <v>146</v>
      </c>
      <c r="AW215" s="14" t="s">
        <v>37</v>
      </c>
      <c r="AX215" s="14" t="s">
        <v>85</v>
      </c>
      <c r="AY215" s="246" t="s">
        <v>136</v>
      </c>
    </row>
    <row r="216" s="2" customFormat="1" ht="16.5" customHeight="1">
      <c r="A216" s="40"/>
      <c r="B216" s="41"/>
      <c r="C216" s="268" t="s">
        <v>288</v>
      </c>
      <c r="D216" s="268" t="s">
        <v>361</v>
      </c>
      <c r="E216" s="269" t="s">
        <v>786</v>
      </c>
      <c r="F216" s="270" t="s">
        <v>787</v>
      </c>
      <c r="G216" s="271" t="s">
        <v>364</v>
      </c>
      <c r="H216" s="272">
        <v>5</v>
      </c>
      <c r="I216" s="273"/>
      <c r="J216" s="274">
        <f>ROUND(I216*H216,2)</f>
        <v>0</v>
      </c>
      <c r="K216" s="270" t="s">
        <v>145</v>
      </c>
      <c r="L216" s="275"/>
      <c r="M216" s="276" t="s">
        <v>19</v>
      </c>
      <c r="N216" s="277" t="s">
        <v>48</v>
      </c>
      <c r="O216" s="86"/>
      <c r="P216" s="215">
        <f>O216*H216</f>
        <v>0</v>
      </c>
      <c r="Q216" s="215">
        <v>0.001</v>
      </c>
      <c r="R216" s="215">
        <f>Q216*H216</f>
        <v>0.0050000000000000001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212</v>
      </c>
      <c r="AT216" s="217" t="s">
        <v>361</v>
      </c>
      <c r="AU216" s="217" t="s">
        <v>87</v>
      </c>
      <c r="AY216" s="19" t="s">
        <v>136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85</v>
      </c>
      <c r="BK216" s="218">
        <f>ROUND(I216*H216,2)</f>
        <v>0</v>
      </c>
      <c r="BL216" s="19" t="s">
        <v>146</v>
      </c>
      <c r="BM216" s="217" t="s">
        <v>788</v>
      </c>
    </row>
    <row r="217" s="13" customFormat="1">
      <c r="A217" s="13"/>
      <c r="B217" s="224"/>
      <c r="C217" s="225"/>
      <c r="D217" s="226" t="s">
        <v>151</v>
      </c>
      <c r="E217" s="227" t="s">
        <v>19</v>
      </c>
      <c r="F217" s="228" t="s">
        <v>789</v>
      </c>
      <c r="G217" s="225"/>
      <c r="H217" s="229">
        <v>2.5</v>
      </c>
      <c r="I217" s="230"/>
      <c r="J217" s="225"/>
      <c r="K217" s="225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151</v>
      </c>
      <c r="AU217" s="235" t="s">
        <v>87</v>
      </c>
      <c r="AV217" s="13" t="s">
        <v>87</v>
      </c>
      <c r="AW217" s="13" t="s">
        <v>37</v>
      </c>
      <c r="AX217" s="13" t="s">
        <v>77</v>
      </c>
      <c r="AY217" s="235" t="s">
        <v>136</v>
      </c>
    </row>
    <row r="218" s="13" customFormat="1">
      <c r="A218" s="13"/>
      <c r="B218" s="224"/>
      <c r="C218" s="225"/>
      <c r="D218" s="226" t="s">
        <v>151</v>
      </c>
      <c r="E218" s="227" t="s">
        <v>19</v>
      </c>
      <c r="F218" s="228" t="s">
        <v>789</v>
      </c>
      <c r="G218" s="225"/>
      <c r="H218" s="229">
        <v>2.5</v>
      </c>
      <c r="I218" s="230"/>
      <c r="J218" s="225"/>
      <c r="K218" s="225"/>
      <c r="L218" s="231"/>
      <c r="M218" s="232"/>
      <c r="N218" s="233"/>
      <c r="O218" s="233"/>
      <c r="P218" s="233"/>
      <c r="Q218" s="233"/>
      <c r="R218" s="233"/>
      <c r="S218" s="233"/>
      <c r="T218" s="23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5" t="s">
        <v>151</v>
      </c>
      <c r="AU218" s="235" t="s">
        <v>87</v>
      </c>
      <c r="AV218" s="13" t="s">
        <v>87</v>
      </c>
      <c r="AW218" s="13" t="s">
        <v>37</v>
      </c>
      <c r="AX218" s="13" t="s">
        <v>77</v>
      </c>
      <c r="AY218" s="235" t="s">
        <v>136</v>
      </c>
    </row>
    <row r="219" s="14" customFormat="1">
      <c r="A219" s="14"/>
      <c r="B219" s="236"/>
      <c r="C219" s="237"/>
      <c r="D219" s="226" t="s">
        <v>151</v>
      </c>
      <c r="E219" s="238" t="s">
        <v>19</v>
      </c>
      <c r="F219" s="239" t="s">
        <v>156</v>
      </c>
      <c r="G219" s="237"/>
      <c r="H219" s="240">
        <v>5</v>
      </c>
      <c r="I219" s="241"/>
      <c r="J219" s="237"/>
      <c r="K219" s="237"/>
      <c r="L219" s="242"/>
      <c r="M219" s="243"/>
      <c r="N219" s="244"/>
      <c r="O219" s="244"/>
      <c r="P219" s="244"/>
      <c r="Q219" s="244"/>
      <c r="R219" s="244"/>
      <c r="S219" s="244"/>
      <c r="T219" s="24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6" t="s">
        <v>151</v>
      </c>
      <c r="AU219" s="246" t="s">
        <v>87</v>
      </c>
      <c r="AV219" s="14" t="s">
        <v>146</v>
      </c>
      <c r="AW219" s="14" t="s">
        <v>37</v>
      </c>
      <c r="AX219" s="14" t="s">
        <v>85</v>
      </c>
      <c r="AY219" s="246" t="s">
        <v>136</v>
      </c>
    </row>
    <row r="220" s="12" customFormat="1" ht="22.8" customHeight="1">
      <c r="A220" s="12"/>
      <c r="B220" s="190"/>
      <c r="C220" s="191"/>
      <c r="D220" s="192" t="s">
        <v>76</v>
      </c>
      <c r="E220" s="204" t="s">
        <v>87</v>
      </c>
      <c r="F220" s="204" t="s">
        <v>790</v>
      </c>
      <c r="G220" s="191"/>
      <c r="H220" s="191"/>
      <c r="I220" s="194"/>
      <c r="J220" s="205">
        <f>BK220</f>
        <v>0</v>
      </c>
      <c r="K220" s="191"/>
      <c r="L220" s="196"/>
      <c r="M220" s="197"/>
      <c r="N220" s="198"/>
      <c r="O220" s="198"/>
      <c r="P220" s="199">
        <f>SUM(P221:P229)</f>
        <v>0</v>
      </c>
      <c r="Q220" s="198"/>
      <c r="R220" s="199">
        <f>SUM(R221:R229)</f>
        <v>10.931635000000002</v>
      </c>
      <c r="S220" s="198"/>
      <c r="T220" s="200">
        <f>SUM(T221:T229)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1" t="s">
        <v>85</v>
      </c>
      <c r="AT220" s="202" t="s">
        <v>76</v>
      </c>
      <c r="AU220" s="202" t="s">
        <v>85</v>
      </c>
      <c r="AY220" s="201" t="s">
        <v>136</v>
      </c>
      <c r="BK220" s="203">
        <f>SUM(BK221:BK229)</f>
        <v>0</v>
      </c>
    </row>
    <row r="221" s="2" customFormat="1" ht="21.75" customHeight="1">
      <c r="A221" s="40"/>
      <c r="B221" s="41"/>
      <c r="C221" s="206" t="s">
        <v>294</v>
      </c>
      <c r="D221" s="206" t="s">
        <v>141</v>
      </c>
      <c r="E221" s="207" t="s">
        <v>791</v>
      </c>
      <c r="F221" s="208" t="s">
        <v>792</v>
      </c>
      <c r="G221" s="209" t="s">
        <v>268</v>
      </c>
      <c r="H221" s="210">
        <v>0.752</v>
      </c>
      <c r="I221" s="211"/>
      <c r="J221" s="212">
        <f>ROUND(I221*H221,2)</f>
        <v>0</v>
      </c>
      <c r="K221" s="208" t="s">
        <v>145</v>
      </c>
      <c r="L221" s="46"/>
      <c r="M221" s="213" t="s">
        <v>19</v>
      </c>
      <c r="N221" s="214" t="s">
        <v>48</v>
      </c>
      <c r="O221" s="86"/>
      <c r="P221" s="215">
        <f>O221*H221</f>
        <v>0</v>
      </c>
      <c r="Q221" s="215">
        <v>2.1600000000000001</v>
      </c>
      <c r="R221" s="215">
        <f>Q221*H221</f>
        <v>1.6243200000000002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146</v>
      </c>
      <c r="AT221" s="217" t="s">
        <v>141</v>
      </c>
      <c r="AU221" s="217" t="s">
        <v>87</v>
      </c>
      <c r="AY221" s="19" t="s">
        <v>136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85</v>
      </c>
      <c r="BK221" s="218">
        <f>ROUND(I221*H221,2)</f>
        <v>0</v>
      </c>
      <c r="BL221" s="19" t="s">
        <v>146</v>
      </c>
      <c r="BM221" s="217" t="s">
        <v>793</v>
      </c>
    </row>
    <row r="222" s="2" customFormat="1">
      <c r="A222" s="40"/>
      <c r="B222" s="41"/>
      <c r="C222" s="42"/>
      <c r="D222" s="219" t="s">
        <v>149</v>
      </c>
      <c r="E222" s="42"/>
      <c r="F222" s="220" t="s">
        <v>794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149</v>
      </c>
      <c r="AU222" s="19" t="s">
        <v>87</v>
      </c>
    </row>
    <row r="223" s="13" customFormat="1">
      <c r="A223" s="13"/>
      <c r="B223" s="224"/>
      <c r="C223" s="225"/>
      <c r="D223" s="226" t="s">
        <v>151</v>
      </c>
      <c r="E223" s="227" t="s">
        <v>19</v>
      </c>
      <c r="F223" s="228" t="s">
        <v>795</v>
      </c>
      <c r="G223" s="225"/>
      <c r="H223" s="229">
        <v>0.52100000000000002</v>
      </c>
      <c r="I223" s="230"/>
      <c r="J223" s="225"/>
      <c r="K223" s="225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151</v>
      </c>
      <c r="AU223" s="235" t="s">
        <v>87</v>
      </c>
      <c r="AV223" s="13" t="s">
        <v>87</v>
      </c>
      <c r="AW223" s="13" t="s">
        <v>37</v>
      </c>
      <c r="AX223" s="13" t="s">
        <v>77</v>
      </c>
      <c r="AY223" s="235" t="s">
        <v>136</v>
      </c>
    </row>
    <row r="224" s="13" customFormat="1">
      <c r="A224" s="13"/>
      <c r="B224" s="224"/>
      <c r="C224" s="225"/>
      <c r="D224" s="226" t="s">
        <v>151</v>
      </c>
      <c r="E224" s="227" t="s">
        <v>19</v>
      </c>
      <c r="F224" s="228" t="s">
        <v>796</v>
      </c>
      <c r="G224" s="225"/>
      <c r="H224" s="229">
        <v>0.23100000000000001</v>
      </c>
      <c r="I224" s="230"/>
      <c r="J224" s="225"/>
      <c r="K224" s="225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151</v>
      </c>
      <c r="AU224" s="235" t="s">
        <v>87</v>
      </c>
      <c r="AV224" s="13" t="s">
        <v>87</v>
      </c>
      <c r="AW224" s="13" t="s">
        <v>37</v>
      </c>
      <c r="AX224" s="13" t="s">
        <v>77</v>
      </c>
      <c r="AY224" s="235" t="s">
        <v>136</v>
      </c>
    </row>
    <row r="225" s="14" customFormat="1">
      <c r="A225" s="14"/>
      <c r="B225" s="236"/>
      <c r="C225" s="237"/>
      <c r="D225" s="226" t="s">
        <v>151</v>
      </c>
      <c r="E225" s="238" t="s">
        <v>19</v>
      </c>
      <c r="F225" s="239" t="s">
        <v>156</v>
      </c>
      <c r="G225" s="237"/>
      <c r="H225" s="240">
        <v>0.752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6" t="s">
        <v>151</v>
      </c>
      <c r="AU225" s="246" t="s">
        <v>87</v>
      </c>
      <c r="AV225" s="14" t="s">
        <v>146</v>
      </c>
      <c r="AW225" s="14" t="s">
        <v>37</v>
      </c>
      <c r="AX225" s="14" t="s">
        <v>85</v>
      </c>
      <c r="AY225" s="246" t="s">
        <v>136</v>
      </c>
    </row>
    <row r="226" s="2" customFormat="1" ht="24.15" customHeight="1">
      <c r="A226" s="40"/>
      <c r="B226" s="41"/>
      <c r="C226" s="206" t="s">
        <v>7</v>
      </c>
      <c r="D226" s="206" t="s">
        <v>141</v>
      </c>
      <c r="E226" s="207" t="s">
        <v>797</v>
      </c>
      <c r="F226" s="208" t="s">
        <v>798</v>
      </c>
      <c r="G226" s="209" t="s">
        <v>268</v>
      </c>
      <c r="H226" s="210">
        <v>3.7850000000000001</v>
      </c>
      <c r="I226" s="211"/>
      <c r="J226" s="212">
        <f>ROUND(I226*H226,2)</f>
        <v>0</v>
      </c>
      <c r="K226" s="208" t="s">
        <v>145</v>
      </c>
      <c r="L226" s="46"/>
      <c r="M226" s="213" t="s">
        <v>19</v>
      </c>
      <c r="N226" s="214" t="s">
        <v>48</v>
      </c>
      <c r="O226" s="86"/>
      <c r="P226" s="215">
        <f>O226*H226</f>
        <v>0</v>
      </c>
      <c r="Q226" s="215">
        <v>2.4590000000000001</v>
      </c>
      <c r="R226" s="215">
        <f>Q226*H226</f>
        <v>9.3073150000000009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146</v>
      </c>
      <c r="AT226" s="217" t="s">
        <v>141</v>
      </c>
      <c r="AU226" s="217" t="s">
        <v>87</v>
      </c>
      <c r="AY226" s="19" t="s">
        <v>136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85</v>
      </c>
      <c r="BK226" s="218">
        <f>ROUND(I226*H226,2)</f>
        <v>0</v>
      </c>
      <c r="BL226" s="19" t="s">
        <v>146</v>
      </c>
      <c r="BM226" s="217" t="s">
        <v>799</v>
      </c>
    </row>
    <row r="227" s="2" customFormat="1">
      <c r="A227" s="40"/>
      <c r="B227" s="41"/>
      <c r="C227" s="42"/>
      <c r="D227" s="219" t="s">
        <v>149</v>
      </c>
      <c r="E227" s="42"/>
      <c r="F227" s="220" t="s">
        <v>800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149</v>
      </c>
      <c r="AU227" s="19" t="s">
        <v>87</v>
      </c>
    </row>
    <row r="228" s="13" customFormat="1">
      <c r="A228" s="13"/>
      <c r="B228" s="224"/>
      <c r="C228" s="225"/>
      <c r="D228" s="226" t="s">
        <v>151</v>
      </c>
      <c r="E228" s="227" t="s">
        <v>19</v>
      </c>
      <c r="F228" s="228" t="s">
        <v>801</v>
      </c>
      <c r="G228" s="225"/>
      <c r="H228" s="229">
        <v>3.7850000000000001</v>
      </c>
      <c r="I228" s="230"/>
      <c r="J228" s="225"/>
      <c r="K228" s="225"/>
      <c r="L228" s="231"/>
      <c r="M228" s="232"/>
      <c r="N228" s="233"/>
      <c r="O228" s="233"/>
      <c r="P228" s="233"/>
      <c r="Q228" s="233"/>
      <c r="R228" s="233"/>
      <c r="S228" s="233"/>
      <c r="T228" s="23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5" t="s">
        <v>151</v>
      </c>
      <c r="AU228" s="235" t="s">
        <v>87</v>
      </c>
      <c r="AV228" s="13" t="s">
        <v>87</v>
      </c>
      <c r="AW228" s="13" t="s">
        <v>37</v>
      </c>
      <c r="AX228" s="13" t="s">
        <v>77</v>
      </c>
      <c r="AY228" s="235" t="s">
        <v>136</v>
      </c>
    </row>
    <row r="229" s="14" customFormat="1">
      <c r="A229" s="14"/>
      <c r="B229" s="236"/>
      <c r="C229" s="237"/>
      <c r="D229" s="226" t="s">
        <v>151</v>
      </c>
      <c r="E229" s="238" t="s">
        <v>19</v>
      </c>
      <c r="F229" s="239" t="s">
        <v>156</v>
      </c>
      <c r="G229" s="237"/>
      <c r="H229" s="240">
        <v>3.7850000000000001</v>
      </c>
      <c r="I229" s="241"/>
      <c r="J229" s="237"/>
      <c r="K229" s="237"/>
      <c r="L229" s="242"/>
      <c r="M229" s="243"/>
      <c r="N229" s="244"/>
      <c r="O229" s="244"/>
      <c r="P229" s="244"/>
      <c r="Q229" s="244"/>
      <c r="R229" s="244"/>
      <c r="S229" s="244"/>
      <c r="T229" s="24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6" t="s">
        <v>151</v>
      </c>
      <c r="AU229" s="246" t="s">
        <v>87</v>
      </c>
      <c r="AV229" s="14" t="s">
        <v>146</v>
      </c>
      <c r="AW229" s="14" t="s">
        <v>37</v>
      </c>
      <c r="AX229" s="14" t="s">
        <v>85</v>
      </c>
      <c r="AY229" s="246" t="s">
        <v>136</v>
      </c>
    </row>
    <row r="230" s="12" customFormat="1" ht="22.8" customHeight="1">
      <c r="A230" s="12"/>
      <c r="B230" s="190"/>
      <c r="C230" s="191"/>
      <c r="D230" s="192" t="s">
        <v>76</v>
      </c>
      <c r="E230" s="204" t="s">
        <v>197</v>
      </c>
      <c r="F230" s="204" t="s">
        <v>802</v>
      </c>
      <c r="G230" s="191"/>
      <c r="H230" s="191"/>
      <c r="I230" s="194"/>
      <c r="J230" s="205">
        <f>BK230</f>
        <v>0</v>
      </c>
      <c r="K230" s="191"/>
      <c r="L230" s="196"/>
      <c r="M230" s="197"/>
      <c r="N230" s="198"/>
      <c r="O230" s="198"/>
      <c r="P230" s="199">
        <f>SUM(P231:P278)</f>
        <v>0</v>
      </c>
      <c r="Q230" s="198"/>
      <c r="R230" s="199">
        <f>SUM(R231:R278)</f>
        <v>57.848930000000003</v>
      </c>
      <c r="S230" s="198"/>
      <c r="T230" s="200">
        <f>SUM(T231:T278)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1" t="s">
        <v>85</v>
      </c>
      <c r="AT230" s="202" t="s">
        <v>76</v>
      </c>
      <c r="AU230" s="202" t="s">
        <v>85</v>
      </c>
      <c r="AY230" s="201" t="s">
        <v>136</v>
      </c>
      <c r="BK230" s="203">
        <f>SUM(BK231:BK278)</f>
        <v>0</v>
      </c>
    </row>
    <row r="231" s="2" customFormat="1" ht="33" customHeight="1">
      <c r="A231" s="40"/>
      <c r="B231" s="41"/>
      <c r="C231" s="206" t="s">
        <v>303</v>
      </c>
      <c r="D231" s="206" t="s">
        <v>141</v>
      </c>
      <c r="E231" s="207" t="s">
        <v>803</v>
      </c>
      <c r="F231" s="208" t="s">
        <v>804</v>
      </c>
      <c r="G231" s="209" t="s">
        <v>144</v>
      </c>
      <c r="H231" s="210">
        <v>59</v>
      </c>
      <c r="I231" s="211"/>
      <c r="J231" s="212">
        <f>ROUND(I231*H231,2)</f>
        <v>0</v>
      </c>
      <c r="K231" s="208" t="s">
        <v>145</v>
      </c>
      <c r="L231" s="46"/>
      <c r="M231" s="213" t="s">
        <v>19</v>
      </c>
      <c r="N231" s="214" t="s">
        <v>48</v>
      </c>
      <c r="O231" s="86"/>
      <c r="P231" s="215">
        <f>O231*H231</f>
        <v>0</v>
      </c>
      <c r="Q231" s="215">
        <v>0.25080999999999998</v>
      </c>
      <c r="R231" s="215">
        <f>Q231*H231</f>
        <v>14.797789999999999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146</v>
      </c>
      <c r="AT231" s="217" t="s">
        <v>141</v>
      </c>
      <c r="AU231" s="217" t="s">
        <v>87</v>
      </c>
      <c r="AY231" s="19" t="s">
        <v>136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85</v>
      </c>
      <c r="BK231" s="218">
        <f>ROUND(I231*H231,2)</f>
        <v>0</v>
      </c>
      <c r="BL231" s="19" t="s">
        <v>146</v>
      </c>
      <c r="BM231" s="217" t="s">
        <v>805</v>
      </c>
    </row>
    <row r="232" s="2" customFormat="1">
      <c r="A232" s="40"/>
      <c r="B232" s="41"/>
      <c r="C232" s="42"/>
      <c r="D232" s="219" t="s">
        <v>149</v>
      </c>
      <c r="E232" s="42"/>
      <c r="F232" s="220" t="s">
        <v>806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149</v>
      </c>
      <c r="AU232" s="19" t="s">
        <v>87</v>
      </c>
    </row>
    <row r="233" s="15" customFormat="1">
      <c r="A233" s="15"/>
      <c r="B233" s="247"/>
      <c r="C233" s="248"/>
      <c r="D233" s="226" t="s">
        <v>151</v>
      </c>
      <c r="E233" s="249" t="s">
        <v>19</v>
      </c>
      <c r="F233" s="250" t="s">
        <v>807</v>
      </c>
      <c r="G233" s="248"/>
      <c r="H233" s="249" t="s">
        <v>19</v>
      </c>
      <c r="I233" s="251"/>
      <c r="J233" s="248"/>
      <c r="K233" s="248"/>
      <c r="L233" s="252"/>
      <c r="M233" s="253"/>
      <c r="N233" s="254"/>
      <c r="O233" s="254"/>
      <c r="P233" s="254"/>
      <c r="Q233" s="254"/>
      <c r="R233" s="254"/>
      <c r="S233" s="254"/>
      <c r="T233" s="25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56" t="s">
        <v>151</v>
      </c>
      <c r="AU233" s="256" t="s">
        <v>87</v>
      </c>
      <c r="AV233" s="15" t="s">
        <v>85</v>
      </c>
      <c r="AW233" s="15" t="s">
        <v>37</v>
      </c>
      <c r="AX233" s="15" t="s">
        <v>77</v>
      </c>
      <c r="AY233" s="256" t="s">
        <v>136</v>
      </c>
    </row>
    <row r="234" s="15" customFormat="1">
      <c r="A234" s="15"/>
      <c r="B234" s="247"/>
      <c r="C234" s="248"/>
      <c r="D234" s="226" t="s">
        <v>151</v>
      </c>
      <c r="E234" s="249" t="s">
        <v>19</v>
      </c>
      <c r="F234" s="250" t="s">
        <v>808</v>
      </c>
      <c r="G234" s="248"/>
      <c r="H234" s="249" t="s">
        <v>19</v>
      </c>
      <c r="I234" s="251"/>
      <c r="J234" s="248"/>
      <c r="K234" s="248"/>
      <c r="L234" s="252"/>
      <c r="M234" s="253"/>
      <c r="N234" s="254"/>
      <c r="O234" s="254"/>
      <c r="P234" s="254"/>
      <c r="Q234" s="254"/>
      <c r="R234" s="254"/>
      <c r="S234" s="254"/>
      <c r="T234" s="25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56" t="s">
        <v>151</v>
      </c>
      <c r="AU234" s="256" t="s">
        <v>87</v>
      </c>
      <c r="AV234" s="15" t="s">
        <v>85</v>
      </c>
      <c r="AW234" s="15" t="s">
        <v>37</v>
      </c>
      <c r="AX234" s="15" t="s">
        <v>77</v>
      </c>
      <c r="AY234" s="256" t="s">
        <v>136</v>
      </c>
    </row>
    <row r="235" s="13" customFormat="1">
      <c r="A235" s="13"/>
      <c r="B235" s="224"/>
      <c r="C235" s="225"/>
      <c r="D235" s="226" t="s">
        <v>151</v>
      </c>
      <c r="E235" s="227" t="s">
        <v>19</v>
      </c>
      <c r="F235" s="228" t="s">
        <v>171</v>
      </c>
      <c r="G235" s="225"/>
      <c r="H235" s="229">
        <v>7.5</v>
      </c>
      <c r="I235" s="230"/>
      <c r="J235" s="225"/>
      <c r="K235" s="225"/>
      <c r="L235" s="231"/>
      <c r="M235" s="232"/>
      <c r="N235" s="233"/>
      <c r="O235" s="233"/>
      <c r="P235" s="233"/>
      <c r="Q235" s="233"/>
      <c r="R235" s="233"/>
      <c r="S235" s="233"/>
      <c r="T235" s="23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151</v>
      </c>
      <c r="AU235" s="235" t="s">
        <v>87</v>
      </c>
      <c r="AV235" s="13" t="s">
        <v>87</v>
      </c>
      <c r="AW235" s="13" t="s">
        <v>37</v>
      </c>
      <c r="AX235" s="13" t="s">
        <v>77</v>
      </c>
      <c r="AY235" s="235" t="s">
        <v>136</v>
      </c>
    </row>
    <row r="236" s="16" customFormat="1">
      <c r="A236" s="16"/>
      <c r="B236" s="257"/>
      <c r="C236" s="258"/>
      <c r="D236" s="226" t="s">
        <v>151</v>
      </c>
      <c r="E236" s="259" t="s">
        <v>19</v>
      </c>
      <c r="F236" s="260" t="s">
        <v>168</v>
      </c>
      <c r="G236" s="258"/>
      <c r="H236" s="261">
        <v>7.5</v>
      </c>
      <c r="I236" s="262"/>
      <c r="J236" s="258"/>
      <c r="K236" s="258"/>
      <c r="L236" s="263"/>
      <c r="M236" s="264"/>
      <c r="N236" s="265"/>
      <c r="O236" s="265"/>
      <c r="P236" s="265"/>
      <c r="Q236" s="265"/>
      <c r="R236" s="265"/>
      <c r="S236" s="265"/>
      <c r="T236" s="26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67" t="s">
        <v>151</v>
      </c>
      <c r="AU236" s="267" t="s">
        <v>87</v>
      </c>
      <c r="AV236" s="16" t="s">
        <v>147</v>
      </c>
      <c r="AW236" s="16" t="s">
        <v>37</v>
      </c>
      <c r="AX236" s="16" t="s">
        <v>77</v>
      </c>
      <c r="AY236" s="267" t="s">
        <v>136</v>
      </c>
    </row>
    <row r="237" s="15" customFormat="1">
      <c r="A237" s="15"/>
      <c r="B237" s="247"/>
      <c r="C237" s="248"/>
      <c r="D237" s="226" t="s">
        <v>151</v>
      </c>
      <c r="E237" s="249" t="s">
        <v>19</v>
      </c>
      <c r="F237" s="250" t="s">
        <v>722</v>
      </c>
      <c r="G237" s="248"/>
      <c r="H237" s="249" t="s">
        <v>19</v>
      </c>
      <c r="I237" s="251"/>
      <c r="J237" s="248"/>
      <c r="K237" s="248"/>
      <c r="L237" s="252"/>
      <c r="M237" s="253"/>
      <c r="N237" s="254"/>
      <c r="O237" s="254"/>
      <c r="P237" s="254"/>
      <c r="Q237" s="254"/>
      <c r="R237" s="254"/>
      <c r="S237" s="254"/>
      <c r="T237" s="25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6" t="s">
        <v>151</v>
      </c>
      <c r="AU237" s="256" t="s">
        <v>87</v>
      </c>
      <c r="AV237" s="15" t="s">
        <v>85</v>
      </c>
      <c r="AW237" s="15" t="s">
        <v>37</v>
      </c>
      <c r="AX237" s="15" t="s">
        <v>77</v>
      </c>
      <c r="AY237" s="256" t="s">
        <v>136</v>
      </c>
    </row>
    <row r="238" s="13" customFormat="1">
      <c r="A238" s="13"/>
      <c r="B238" s="224"/>
      <c r="C238" s="225"/>
      <c r="D238" s="226" t="s">
        <v>151</v>
      </c>
      <c r="E238" s="227" t="s">
        <v>19</v>
      </c>
      <c r="F238" s="228" t="s">
        <v>697</v>
      </c>
      <c r="G238" s="225"/>
      <c r="H238" s="229">
        <v>22.5</v>
      </c>
      <c r="I238" s="230"/>
      <c r="J238" s="225"/>
      <c r="K238" s="225"/>
      <c r="L238" s="231"/>
      <c r="M238" s="232"/>
      <c r="N238" s="233"/>
      <c r="O238" s="233"/>
      <c r="P238" s="233"/>
      <c r="Q238" s="233"/>
      <c r="R238" s="233"/>
      <c r="S238" s="233"/>
      <c r="T238" s="23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5" t="s">
        <v>151</v>
      </c>
      <c r="AU238" s="235" t="s">
        <v>87</v>
      </c>
      <c r="AV238" s="13" t="s">
        <v>87</v>
      </c>
      <c r="AW238" s="13" t="s">
        <v>37</v>
      </c>
      <c r="AX238" s="13" t="s">
        <v>77</v>
      </c>
      <c r="AY238" s="235" t="s">
        <v>136</v>
      </c>
    </row>
    <row r="239" s="16" customFormat="1">
      <c r="A239" s="16"/>
      <c r="B239" s="257"/>
      <c r="C239" s="258"/>
      <c r="D239" s="226" t="s">
        <v>151</v>
      </c>
      <c r="E239" s="259" t="s">
        <v>19</v>
      </c>
      <c r="F239" s="260" t="s">
        <v>168</v>
      </c>
      <c r="G239" s="258"/>
      <c r="H239" s="261">
        <v>22.5</v>
      </c>
      <c r="I239" s="262"/>
      <c r="J239" s="258"/>
      <c r="K239" s="258"/>
      <c r="L239" s="263"/>
      <c r="M239" s="264"/>
      <c r="N239" s="265"/>
      <c r="O239" s="265"/>
      <c r="P239" s="265"/>
      <c r="Q239" s="265"/>
      <c r="R239" s="265"/>
      <c r="S239" s="265"/>
      <c r="T239" s="26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67" t="s">
        <v>151</v>
      </c>
      <c r="AU239" s="267" t="s">
        <v>87</v>
      </c>
      <c r="AV239" s="16" t="s">
        <v>147</v>
      </c>
      <c r="AW239" s="16" t="s">
        <v>37</v>
      </c>
      <c r="AX239" s="16" t="s">
        <v>77</v>
      </c>
      <c r="AY239" s="267" t="s">
        <v>136</v>
      </c>
    </row>
    <row r="240" s="15" customFormat="1">
      <c r="A240" s="15"/>
      <c r="B240" s="247"/>
      <c r="C240" s="248"/>
      <c r="D240" s="226" t="s">
        <v>151</v>
      </c>
      <c r="E240" s="249" t="s">
        <v>19</v>
      </c>
      <c r="F240" s="250" t="s">
        <v>724</v>
      </c>
      <c r="G240" s="248"/>
      <c r="H240" s="249" t="s">
        <v>19</v>
      </c>
      <c r="I240" s="251"/>
      <c r="J240" s="248"/>
      <c r="K240" s="248"/>
      <c r="L240" s="252"/>
      <c r="M240" s="253"/>
      <c r="N240" s="254"/>
      <c r="O240" s="254"/>
      <c r="P240" s="254"/>
      <c r="Q240" s="254"/>
      <c r="R240" s="254"/>
      <c r="S240" s="254"/>
      <c r="T240" s="25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56" t="s">
        <v>151</v>
      </c>
      <c r="AU240" s="256" t="s">
        <v>87</v>
      </c>
      <c r="AV240" s="15" t="s">
        <v>85</v>
      </c>
      <c r="AW240" s="15" t="s">
        <v>37</v>
      </c>
      <c r="AX240" s="15" t="s">
        <v>77</v>
      </c>
      <c r="AY240" s="256" t="s">
        <v>136</v>
      </c>
    </row>
    <row r="241" s="13" customFormat="1">
      <c r="A241" s="13"/>
      <c r="B241" s="224"/>
      <c r="C241" s="225"/>
      <c r="D241" s="226" t="s">
        <v>151</v>
      </c>
      <c r="E241" s="227" t="s">
        <v>19</v>
      </c>
      <c r="F241" s="228" t="s">
        <v>711</v>
      </c>
      <c r="G241" s="225"/>
      <c r="H241" s="229">
        <v>10.5</v>
      </c>
      <c r="I241" s="230"/>
      <c r="J241" s="225"/>
      <c r="K241" s="225"/>
      <c r="L241" s="231"/>
      <c r="M241" s="232"/>
      <c r="N241" s="233"/>
      <c r="O241" s="233"/>
      <c r="P241" s="233"/>
      <c r="Q241" s="233"/>
      <c r="R241" s="233"/>
      <c r="S241" s="233"/>
      <c r="T241" s="23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5" t="s">
        <v>151</v>
      </c>
      <c r="AU241" s="235" t="s">
        <v>87</v>
      </c>
      <c r="AV241" s="13" t="s">
        <v>87</v>
      </c>
      <c r="AW241" s="13" t="s">
        <v>37</v>
      </c>
      <c r="AX241" s="13" t="s">
        <v>77</v>
      </c>
      <c r="AY241" s="235" t="s">
        <v>136</v>
      </c>
    </row>
    <row r="242" s="16" customFormat="1">
      <c r="A242" s="16"/>
      <c r="B242" s="257"/>
      <c r="C242" s="258"/>
      <c r="D242" s="226" t="s">
        <v>151</v>
      </c>
      <c r="E242" s="259" t="s">
        <v>19</v>
      </c>
      <c r="F242" s="260" t="s">
        <v>168</v>
      </c>
      <c r="G242" s="258"/>
      <c r="H242" s="261">
        <v>10.5</v>
      </c>
      <c r="I242" s="262"/>
      <c r="J242" s="258"/>
      <c r="K242" s="258"/>
      <c r="L242" s="263"/>
      <c r="M242" s="264"/>
      <c r="N242" s="265"/>
      <c r="O242" s="265"/>
      <c r="P242" s="265"/>
      <c r="Q242" s="265"/>
      <c r="R242" s="265"/>
      <c r="S242" s="265"/>
      <c r="T242" s="26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267" t="s">
        <v>151</v>
      </c>
      <c r="AU242" s="267" t="s">
        <v>87</v>
      </c>
      <c r="AV242" s="16" t="s">
        <v>147</v>
      </c>
      <c r="AW242" s="16" t="s">
        <v>37</v>
      </c>
      <c r="AX242" s="16" t="s">
        <v>77</v>
      </c>
      <c r="AY242" s="267" t="s">
        <v>136</v>
      </c>
    </row>
    <row r="243" s="15" customFormat="1">
      <c r="A243" s="15"/>
      <c r="B243" s="247"/>
      <c r="C243" s="248"/>
      <c r="D243" s="226" t="s">
        <v>151</v>
      </c>
      <c r="E243" s="249" t="s">
        <v>19</v>
      </c>
      <c r="F243" s="250" t="s">
        <v>728</v>
      </c>
      <c r="G243" s="248"/>
      <c r="H243" s="249" t="s">
        <v>19</v>
      </c>
      <c r="I243" s="251"/>
      <c r="J243" s="248"/>
      <c r="K243" s="248"/>
      <c r="L243" s="252"/>
      <c r="M243" s="253"/>
      <c r="N243" s="254"/>
      <c r="O243" s="254"/>
      <c r="P243" s="254"/>
      <c r="Q243" s="254"/>
      <c r="R243" s="254"/>
      <c r="S243" s="254"/>
      <c r="T243" s="25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56" t="s">
        <v>151</v>
      </c>
      <c r="AU243" s="256" t="s">
        <v>87</v>
      </c>
      <c r="AV243" s="15" t="s">
        <v>85</v>
      </c>
      <c r="AW243" s="15" t="s">
        <v>37</v>
      </c>
      <c r="AX243" s="15" t="s">
        <v>77</v>
      </c>
      <c r="AY243" s="256" t="s">
        <v>136</v>
      </c>
    </row>
    <row r="244" s="13" customFormat="1">
      <c r="A244" s="13"/>
      <c r="B244" s="224"/>
      <c r="C244" s="225"/>
      <c r="D244" s="226" t="s">
        <v>151</v>
      </c>
      <c r="E244" s="227" t="s">
        <v>19</v>
      </c>
      <c r="F244" s="228" t="s">
        <v>702</v>
      </c>
      <c r="G244" s="225"/>
      <c r="H244" s="229">
        <v>18.5</v>
      </c>
      <c r="I244" s="230"/>
      <c r="J244" s="225"/>
      <c r="K244" s="225"/>
      <c r="L244" s="231"/>
      <c r="M244" s="232"/>
      <c r="N244" s="233"/>
      <c r="O244" s="233"/>
      <c r="P244" s="233"/>
      <c r="Q244" s="233"/>
      <c r="R244" s="233"/>
      <c r="S244" s="233"/>
      <c r="T244" s="23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5" t="s">
        <v>151</v>
      </c>
      <c r="AU244" s="235" t="s">
        <v>87</v>
      </c>
      <c r="AV244" s="13" t="s">
        <v>87</v>
      </c>
      <c r="AW244" s="13" t="s">
        <v>37</v>
      </c>
      <c r="AX244" s="13" t="s">
        <v>77</v>
      </c>
      <c r="AY244" s="235" t="s">
        <v>136</v>
      </c>
    </row>
    <row r="245" s="16" customFormat="1">
      <c r="A245" s="16"/>
      <c r="B245" s="257"/>
      <c r="C245" s="258"/>
      <c r="D245" s="226" t="s">
        <v>151</v>
      </c>
      <c r="E245" s="259" t="s">
        <v>19</v>
      </c>
      <c r="F245" s="260" t="s">
        <v>168</v>
      </c>
      <c r="G245" s="258"/>
      <c r="H245" s="261">
        <v>18.5</v>
      </c>
      <c r="I245" s="262"/>
      <c r="J245" s="258"/>
      <c r="K245" s="258"/>
      <c r="L245" s="263"/>
      <c r="M245" s="264"/>
      <c r="N245" s="265"/>
      <c r="O245" s="265"/>
      <c r="P245" s="265"/>
      <c r="Q245" s="265"/>
      <c r="R245" s="265"/>
      <c r="S245" s="265"/>
      <c r="T245" s="26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67" t="s">
        <v>151</v>
      </c>
      <c r="AU245" s="267" t="s">
        <v>87</v>
      </c>
      <c r="AV245" s="16" t="s">
        <v>147</v>
      </c>
      <c r="AW245" s="16" t="s">
        <v>37</v>
      </c>
      <c r="AX245" s="16" t="s">
        <v>77</v>
      </c>
      <c r="AY245" s="267" t="s">
        <v>136</v>
      </c>
    </row>
    <row r="246" s="14" customFormat="1">
      <c r="A246" s="14"/>
      <c r="B246" s="236"/>
      <c r="C246" s="237"/>
      <c r="D246" s="226" t="s">
        <v>151</v>
      </c>
      <c r="E246" s="238" t="s">
        <v>19</v>
      </c>
      <c r="F246" s="239" t="s">
        <v>156</v>
      </c>
      <c r="G246" s="237"/>
      <c r="H246" s="240">
        <v>59</v>
      </c>
      <c r="I246" s="241"/>
      <c r="J246" s="237"/>
      <c r="K246" s="237"/>
      <c r="L246" s="242"/>
      <c r="M246" s="243"/>
      <c r="N246" s="244"/>
      <c r="O246" s="244"/>
      <c r="P246" s="244"/>
      <c r="Q246" s="244"/>
      <c r="R246" s="244"/>
      <c r="S246" s="244"/>
      <c r="T246" s="24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6" t="s">
        <v>151</v>
      </c>
      <c r="AU246" s="246" t="s">
        <v>87</v>
      </c>
      <c r="AV246" s="14" t="s">
        <v>146</v>
      </c>
      <c r="AW246" s="14" t="s">
        <v>37</v>
      </c>
      <c r="AX246" s="14" t="s">
        <v>85</v>
      </c>
      <c r="AY246" s="246" t="s">
        <v>136</v>
      </c>
    </row>
    <row r="247" s="2" customFormat="1" ht="16.5" customHeight="1">
      <c r="A247" s="40"/>
      <c r="B247" s="41"/>
      <c r="C247" s="268" t="s">
        <v>311</v>
      </c>
      <c r="D247" s="268" t="s">
        <v>361</v>
      </c>
      <c r="E247" s="269" t="s">
        <v>809</v>
      </c>
      <c r="F247" s="270" t="s">
        <v>810</v>
      </c>
      <c r="G247" s="271" t="s">
        <v>144</v>
      </c>
      <c r="H247" s="272">
        <v>33</v>
      </c>
      <c r="I247" s="273"/>
      <c r="J247" s="274">
        <f>ROUND(I247*H247,2)</f>
        <v>0</v>
      </c>
      <c r="K247" s="270" t="s">
        <v>19</v>
      </c>
      <c r="L247" s="275"/>
      <c r="M247" s="276" t="s">
        <v>19</v>
      </c>
      <c r="N247" s="277" t="s">
        <v>48</v>
      </c>
      <c r="O247" s="86"/>
      <c r="P247" s="215">
        <f>O247*H247</f>
        <v>0</v>
      </c>
      <c r="Q247" s="215">
        <v>0.11799999999999999</v>
      </c>
      <c r="R247" s="215">
        <f>Q247*H247</f>
        <v>3.8939999999999997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212</v>
      </c>
      <c r="AT247" s="217" t="s">
        <v>361</v>
      </c>
      <c r="AU247" s="217" t="s">
        <v>87</v>
      </c>
      <c r="AY247" s="19" t="s">
        <v>136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85</v>
      </c>
      <c r="BK247" s="218">
        <f>ROUND(I247*H247,2)</f>
        <v>0</v>
      </c>
      <c r="BL247" s="19" t="s">
        <v>146</v>
      </c>
      <c r="BM247" s="217" t="s">
        <v>811</v>
      </c>
    </row>
    <row r="248" s="13" customFormat="1">
      <c r="A248" s="13"/>
      <c r="B248" s="224"/>
      <c r="C248" s="225"/>
      <c r="D248" s="226" t="s">
        <v>151</v>
      </c>
      <c r="E248" s="227" t="s">
        <v>19</v>
      </c>
      <c r="F248" s="228" t="s">
        <v>812</v>
      </c>
      <c r="G248" s="225"/>
      <c r="H248" s="229">
        <v>8.25</v>
      </c>
      <c r="I248" s="230"/>
      <c r="J248" s="225"/>
      <c r="K248" s="225"/>
      <c r="L248" s="231"/>
      <c r="M248" s="232"/>
      <c r="N248" s="233"/>
      <c r="O248" s="233"/>
      <c r="P248" s="233"/>
      <c r="Q248" s="233"/>
      <c r="R248" s="233"/>
      <c r="S248" s="233"/>
      <c r="T248" s="23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5" t="s">
        <v>151</v>
      </c>
      <c r="AU248" s="235" t="s">
        <v>87</v>
      </c>
      <c r="AV248" s="13" t="s">
        <v>87</v>
      </c>
      <c r="AW248" s="13" t="s">
        <v>37</v>
      </c>
      <c r="AX248" s="13" t="s">
        <v>77</v>
      </c>
      <c r="AY248" s="235" t="s">
        <v>136</v>
      </c>
    </row>
    <row r="249" s="13" customFormat="1">
      <c r="A249" s="13"/>
      <c r="B249" s="224"/>
      <c r="C249" s="225"/>
      <c r="D249" s="226" t="s">
        <v>151</v>
      </c>
      <c r="E249" s="227" t="s">
        <v>19</v>
      </c>
      <c r="F249" s="228" t="s">
        <v>813</v>
      </c>
      <c r="G249" s="225"/>
      <c r="H249" s="229">
        <v>24.75</v>
      </c>
      <c r="I249" s="230"/>
      <c r="J249" s="225"/>
      <c r="K249" s="225"/>
      <c r="L249" s="231"/>
      <c r="M249" s="232"/>
      <c r="N249" s="233"/>
      <c r="O249" s="233"/>
      <c r="P249" s="233"/>
      <c r="Q249" s="233"/>
      <c r="R249" s="233"/>
      <c r="S249" s="233"/>
      <c r="T249" s="23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5" t="s">
        <v>151</v>
      </c>
      <c r="AU249" s="235" t="s">
        <v>87</v>
      </c>
      <c r="AV249" s="13" t="s">
        <v>87</v>
      </c>
      <c r="AW249" s="13" t="s">
        <v>37</v>
      </c>
      <c r="AX249" s="13" t="s">
        <v>77</v>
      </c>
      <c r="AY249" s="235" t="s">
        <v>136</v>
      </c>
    </row>
    <row r="250" s="14" customFormat="1">
      <c r="A250" s="14"/>
      <c r="B250" s="236"/>
      <c r="C250" s="237"/>
      <c r="D250" s="226" t="s">
        <v>151</v>
      </c>
      <c r="E250" s="238" t="s">
        <v>19</v>
      </c>
      <c r="F250" s="239" t="s">
        <v>156</v>
      </c>
      <c r="G250" s="237"/>
      <c r="H250" s="240">
        <v>33</v>
      </c>
      <c r="I250" s="241"/>
      <c r="J250" s="237"/>
      <c r="K250" s="237"/>
      <c r="L250" s="242"/>
      <c r="M250" s="243"/>
      <c r="N250" s="244"/>
      <c r="O250" s="244"/>
      <c r="P250" s="244"/>
      <c r="Q250" s="244"/>
      <c r="R250" s="244"/>
      <c r="S250" s="244"/>
      <c r="T250" s="24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6" t="s">
        <v>151</v>
      </c>
      <c r="AU250" s="246" t="s">
        <v>87</v>
      </c>
      <c r="AV250" s="14" t="s">
        <v>146</v>
      </c>
      <c r="AW250" s="14" t="s">
        <v>37</v>
      </c>
      <c r="AX250" s="14" t="s">
        <v>85</v>
      </c>
      <c r="AY250" s="246" t="s">
        <v>136</v>
      </c>
    </row>
    <row r="251" s="2" customFormat="1" ht="16.5" customHeight="1">
      <c r="A251" s="40"/>
      <c r="B251" s="41"/>
      <c r="C251" s="268" t="s">
        <v>317</v>
      </c>
      <c r="D251" s="268" t="s">
        <v>361</v>
      </c>
      <c r="E251" s="269" t="s">
        <v>814</v>
      </c>
      <c r="F251" s="270" t="s">
        <v>815</v>
      </c>
      <c r="G251" s="271" t="s">
        <v>144</v>
      </c>
      <c r="H251" s="272">
        <v>31.899999999999999</v>
      </c>
      <c r="I251" s="273"/>
      <c r="J251" s="274">
        <f>ROUND(I251*H251,2)</f>
        <v>0</v>
      </c>
      <c r="K251" s="270" t="s">
        <v>145</v>
      </c>
      <c r="L251" s="275"/>
      <c r="M251" s="276" t="s">
        <v>19</v>
      </c>
      <c r="N251" s="277" t="s">
        <v>48</v>
      </c>
      <c r="O251" s="86"/>
      <c r="P251" s="215">
        <f>O251*H251</f>
        <v>0</v>
      </c>
      <c r="Q251" s="215">
        <v>0.22800000000000001</v>
      </c>
      <c r="R251" s="215">
        <f>Q251*H251</f>
        <v>7.2732000000000001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212</v>
      </c>
      <c r="AT251" s="217" t="s">
        <v>361</v>
      </c>
      <c r="AU251" s="217" t="s">
        <v>87</v>
      </c>
      <c r="AY251" s="19" t="s">
        <v>136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85</v>
      </c>
      <c r="BK251" s="218">
        <f>ROUND(I251*H251,2)</f>
        <v>0</v>
      </c>
      <c r="BL251" s="19" t="s">
        <v>146</v>
      </c>
      <c r="BM251" s="217" t="s">
        <v>816</v>
      </c>
    </row>
    <row r="252" s="13" customFormat="1">
      <c r="A252" s="13"/>
      <c r="B252" s="224"/>
      <c r="C252" s="225"/>
      <c r="D252" s="226" t="s">
        <v>151</v>
      </c>
      <c r="E252" s="227" t="s">
        <v>19</v>
      </c>
      <c r="F252" s="228" t="s">
        <v>817</v>
      </c>
      <c r="G252" s="225"/>
      <c r="H252" s="229">
        <v>11.550000000000001</v>
      </c>
      <c r="I252" s="230"/>
      <c r="J252" s="225"/>
      <c r="K252" s="225"/>
      <c r="L252" s="231"/>
      <c r="M252" s="232"/>
      <c r="N252" s="233"/>
      <c r="O252" s="233"/>
      <c r="P252" s="233"/>
      <c r="Q252" s="233"/>
      <c r="R252" s="233"/>
      <c r="S252" s="233"/>
      <c r="T252" s="23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5" t="s">
        <v>151</v>
      </c>
      <c r="AU252" s="235" t="s">
        <v>87</v>
      </c>
      <c r="AV252" s="13" t="s">
        <v>87</v>
      </c>
      <c r="AW252" s="13" t="s">
        <v>37</v>
      </c>
      <c r="AX252" s="13" t="s">
        <v>77</v>
      </c>
      <c r="AY252" s="235" t="s">
        <v>136</v>
      </c>
    </row>
    <row r="253" s="13" customFormat="1">
      <c r="A253" s="13"/>
      <c r="B253" s="224"/>
      <c r="C253" s="225"/>
      <c r="D253" s="226" t="s">
        <v>151</v>
      </c>
      <c r="E253" s="227" t="s">
        <v>19</v>
      </c>
      <c r="F253" s="228" t="s">
        <v>818</v>
      </c>
      <c r="G253" s="225"/>
      <c r="H253" s="229">
        <v>20.350000000000001</v>
      </c>
      <c r="I253" s="230"/>
      <c r="J253" s="225"/>
      <c r="K253" s="225"/>
      <c r="L253" s="231"/>
      <c r="M253" s="232"/>
      <c r="N253" s="233"/>
      <c r="O253" s="233"/>
      <c r="P253" s="233"/>
      <c r="Q253" s="233"/>
      <c r="R253" s="233"/>
      <c r="S253" s="233"/>
      <c r="T253" s="23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5" t="s">
        <v>151</v>
      </c>
      <c r="AU253" s="235" t="s">
        <v>87</v>
      </c>
      <c r="AV253" s="13" t="s">
        <v>87</v>
      </c>
      <c r="AW253" s="13" t="s">
        <v>37</v>
      </c>
      <c r="AX253" s="13" t="s">
        <v>77</v>
      </c>
      <c r="AY253" s="235" t="s">
        <v>136</v>
      </c>
    </row>
    <row r="254" s="14" customFormat="1">
      <c r="A254" s="14"/>
      <c r="B254" s="236"/>
      <c r="C254" s="237"/>
      <c r="D254" s="226" t="s">
        <v>151</v>
      </c>
      <c r="E254" s="238" t="s">
        <v>19</v>
      </c>
      <c r="F254" s="239" t="s">
        <v>156</v>
      </c>
      <c r="G254" s="237"/>
      <c r="H254" s="240">
        <v>31.900000000000002</v>
      </c>
      <c r="I254" s="241"/>
      <c r="J254" s="237"/>
      <c r="K254" s="237"/>
      <c r="L254" s="242"/>
      <c r="M254" s="243"/>
      <c r="N254" s="244"/>
      <c r="O254" s="244"/>
      <c r="P254" s="244"/>
      <c r="Q254" s="244"/>
      <c r="R254" s="244"/>
      <c r="S254" s="244"/>
      <c r="T254" s="24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6" t="s">
        <v>151</v>
      </c>
      <c r="AU254" s="246" t="s">
        <v>87</v>
      </c>
      <c r="AV254" s="14" t="s">
        <v>146</v>
      </c>
      <c r="AW254" s="14" t="s">
        <v>37</v>
      </c>
      <c r="AX254" s="14" t="s">
        <v>85</v>
      </c>
      <c r="AY254" s="246" t="s">
        <v>136</v>
      </c>
    </row>
    <row r="255" s="2" customFormat="1" ht="24.15" customHeight="1">
      <c r="A255" s="40"/>
      <c r="B255" s="41"/>
      <c r="C255" s="206" t="s">
        <v>322</v>
      </c>
      <c r="D255" s="206" t="s">
        <v>141</v>
      </c>
      <c r="E255" s="207" t="s">
        <v>819</v>
      </c>
      <c r="F255" s="208" t="s">
        <v>820</v>
      </c>
      <c r="G255" s="209" t="s">
        <v>144</v>
      </c>
      <c r="H255" s="210">
        <v>27</v>
      </c>
      <c r="I255" s="211"/>
      <c r="J255" s="212">
        <f>ROUND(I255*H255,2)</f>
        <v>0</v>
      </c>
      <c r="K255" s="208" t="s">
        <v>145</v>
      </c>
      <c r="L255" s="46"/>
      <c r="M255" s="213" t="s">
        <v>19</v>
      </c>
      <c r="N255" s="214" t="s">
        <v>48</v>
      </c>
      <c r="O255" s="86"/>
      <c r="P255" s="215">
        <f>O255*H255</f>
        <v>0</v>
      </c>
      <c r="Q255" s="215">
        <v>0.14652000000000001</v>
      </c>
      <c r="R255" s="215">
        <f>Q255*H255</f>
        <v>3.9560400000000002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146</v>
      </c>
      <c r="AT255" s="217" t="s">
        <v>141</v>
      </c>
      <c r="AU255" s="217" t="s">
        <v>87</v>
      </c>
      <c r="AY255" s="19" t="s">
        <v>136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85</v>
      </c>
      <c r="BK255" s="218">
        <f>ROUND(I255*H255,2)</f>
        <v>0</v>
      </c>
      <c r="BL255" s="19" t="s">
        <v>146</v>
      </c>
      <c r="BM255" s="217" t="s">
        <v>821</v>
      </c>
    </row>
    <row r="256" s="2" customFormat="1">
      <c r="A256" s="40"/>
      <c r="B256" s="41"/>
      <c r="C256" s="42"/>
      <c r="D256" s="219" t="s">
        <v>149</v>
      </c>
      <c r="E256" s="42"/>
      <c r="F256" s="220" t="s">
        <v>822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149</v>
      </c>
      <c r="AU256" s="19" t="s">
        <v>87</v>
      </c>
    </row>
    <row r="257" s="15" customFormat="1">
      <c r="A257" s="15"/>
      <c r="B257" s="247"/>
      <c r="C257" s="248"/>
      <c r="D257" s="226" t="s">
        <v>151</v>
      </c>
      <c r="E257" s="249" t="s">
        <v>19</v>
      </c>
      <c r="F257" s="250" t="s">
        <v>807</v>
      </c>
      <c r="G257" s="248"/>
      <c r="H257" s="249" t="s">
        <v>19</v>
      </c>
      <c r="I257" s="251"/>
      <c r="J257" s="248"/>
      <c r="K257" s="248"/>
      <c r="L257" s="252"/>
      <c r="M257" s="253"/>
      <c r="N257" s="254"/>
      <c r="O257" s="254"/>
      <c r="P257" s="254"/>
      <c r="Q257" s="254"/>
      <c r="R257" s="254"/>
      <c r="S257" s="254"/>
      <c r="T257" s="25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6" t="s">
        <v>151</v>
      </c>
      <c r="AU257" s="256" t="s">
        <v>87</v>
      </c>
      <c r="AV257" s="15" t="s">
        <v>85</v>
      </c>
      <c r="AW257" s="15" t="s">
        <v>37</v>
      </c>
      <c r="AX257" s="15" t="s">
        <v>77</v>
      </c>
      <c r="AY257" s="256" t="s">
        <v>136</v>
      </c>
    </row>
    <row r="258" s="15" customFormat="1">
      <c r="A258" s="15"/>
      <c r="B258" s="247"/>
      <c r="C258" s="248"/>
      <c r="D258" s="226" t="s">
        <v>151</v>
      </c>
      <c r="E258" s="249" t="s">
        <v>19</v>
      </c>
      <c r="F258" s="250" t="s">
        <v>726</v>
      </c>
      <c r="G258" s="248"/>
      <c r="H258" s="249" t="s">
        <v>19</v>
      </c>
      <c r="I258" s="251"/>
      <c r="J258" s="248"/>
      <c r="K258" s="248"/>
      <c r="L258" s="252"/>
      <c r="M258" s="253"/>
      <c r="N258" s="254"/>
      <c r="O258" s="254"/>
      <c r="P258" s="254"/>
      <c r="Q258" s="254"/>
      <c r="R258" s="254"/>
      <c r="S258" s="254"/>
      <c r="T258" s="25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56" t="s">
        <v>151</v>
      </c>
      <c r="AU258" s="256" t="s">
        <v>87</v>
      </c>
      <c r="AV258" s="15" t="s">
        <v>85</v>
      </c>
      <c r="AW258" s="15" t="s">
        <v>37</v>
      </c>
      <c r="AX258" s="15" t="s">
        <v>77</v>
      </c>
      <c r="AY258" s="256" t="s">
        <v>136</v>
      </c>
    </row>
    <row r="259" s="13" customFormat="1">
      <c r="A259" s="13"/>
      <c r="B259" s="224"/>
      <c r="C259" s="225"/>
      <c r="D259" s="226" t="s">
        <v>151</v>
      </c>
      <c r="E259" s="227" t="s">
        <v>19</v>
      </c>
      <c r="F259" s="228" t="s">
        <v>691</v>
      </c>
      <c r="G259" s="225"/>
      <c r="H259" s="229">
        <v>27</v>
      </c>
      <c r="I259" s="230"/>
      <c r="J259" s="225"/>
      <c r="K259" s="225"/>
      <c r="L259" s="231"/>
      <c r="M259" s="232"/>
      <c r="N259" s="233"/>
      <c r="O259" s="233"/>
      <c r="P259" s="233"/>
      <c r="Q259" s="233"/>
      <c r="R259" s="233"/>
      <c r="S259" s="233"/>
      <c r="T259" s="23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151</v>
      </c>
      <c r="AU259" s="235" t="s">
        <v>87</v>
      </c>
      <c r="AV259" s="13" t="s">
        <v>87</v>
      </c>
      <c r="AW259" s="13" t="s">
        <v>37</v>
      </c>
      <c r="AX259" s="13" t="s">
        <v>77</v>
      </c>
      <c r="AY259" s="235" t="s">
        <v>136</v>
      </c>
    </row>
    <row r="260" s="14" customFormat="1">
      <c r="A260" s="14"/>
      <c r="B260" s="236"/>
      <c r="C260" s="237"/>
      <c r="D260" s="226" t="s">
        <v>151</v>
      </c>
      <c r="E260" s="238" t="s">
        <v>19</v>
      </c>
      <c r="F260" s="239" t="s">
        <v>156</v>
      </c>
      <c r="G260" s="237"/>
      <c r="H260" s="240">
        <v>27</v>
      </c>
      <c r="I260" s="241"/>
      <c r="J260" s="237"/>
      <c r="K260" s="237"/>
      <c r="L260" s="242"/>
      <c r="M260" s="243"/>
      <c r="N260" s="244"/>
      <c r="O260" s="244"/>
      <c r="P260" s="244"/>
      <c r="Q260" s="244"/>
      <c r="R260" s="244"/>
      <c r="S260" s="244"/>
      <c r="T260" s="24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6" t="s">
        <v>151</v>
      </c>
      <c r="AU260" s="246" t="s">
        <v>87</v>
      </c>
      <c r="AV260" s="14" t="s">
        <v>146</v>
      </c>
      <c r="AW260" s="14" t="s">
        <v>37</v>
      </c>
      <c r="AX260" s="14" t="s">
        <v>85</v>
      </c>
      <c r="AY260" s="246" t="s">
        <v>136</v>
      </c>
    </row>
    <row r="261" s="2" customFormat="1" ht="16.5" customHeight="1">
      <c r="A261" s="40"/>
      <c r="B261" s="41"/>
      <c r="C261" s="268" t="s">
        <v>327</v>
      </c>
      <c r="D261" s="268" t="s">
        <v>361</v>
      </c>
      <c r="E261" s="269" t="s">
        <v>823</v>
      </c>
      <c r="F261" s="270" t="s">
        <v>824</v>
      </c>
      <c r="G261" s="271" t="s">
        <v>144</v>
      </c>
      <c r="H261" s="272">
        <v>29.699999999999999</v>
      </c>
      <c r="I261" s="273"/>
      <c r="J261" s="274">
        <f>ROUND(I261*H261,2)</f>
        <v>0</v>
      </c>
      <c r="K261" s="270" t="s">
        <v>19</v>
      </c>
      <c r="L261" s="275"/>
      <c r="M261" s="276" t="s">
        <v>19</v>
      </c>
      <c r="N261" s="277" t="s">
        <v>48</v>
      </c>
      <c r="O261" s="86"/>
      <c r="P261" s="215">
        <f>O261*H261</f>
        <v>0</v>
      </c>
      <c r="Q261" s="215">
        <v>0.41699999999999998</v>
      </c>
      <c r="R261" s="215">
        <f>Q261*H261</f>
        <v>12.3849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212</v>
      </c>
      <c r="AT261" s="217" t="s">
        <v>361</v>
      </c>
      <c r="AU261" s="217" t="s">
        <v>87</v>
      </c>
      <c r="AY261" s="19" t="s">
        <v>136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85</v>
      </c>
      <c r="BK261" s="218">
        <f>ROUND(I261*H261,2)</f>
        <v>0</v>
      </c>
      <c r="BL261" s="19" t="s">
        <v>146</v>
      </c>
      <c r="BM261" s="217" t="s">
        <v>825</v>
      </c>
    </row>
    <row r="262" s="13" customFormat="1">
      <c r="A262" s="13"/>
      <c r="B262" s="224"/>
      <c r="C262" s="225"/>
      <c r="D262" s="226" t="s">
        <v>151</v>
      </c>
      <c r="E262" s="227" t="s">
        <v>19</v>
      </c>
      <c r="F262" s="228" t="s">
        <v>826</v>
      </c>
      <c r="G262" s="225"/>
      <c r="H262" s="229">
        <v>29.699999999999999</v>
      </c>
      <c r="I262" s="230"/>
      <c r="J262" s="225"/>
      <c r="K262" s="225"/>
      <c r="L262" s="231"/>
      <c r="M262" s="232"/>
      <c r="N262" s="233"/>
      <c r="O262" s="233"/>
      <c r="P262" s="233"/>
      <c r="Q262" s="233"/>
      <c r="R262" s="233"/>
      <c r="S262" s="233"/>
      <c r="T262" s="23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5" t="s">
        <v>151</v>
      </c>
      <c r="AU262" s="235" t="s">
        <v>87</v>
      </c>
      <c r="AV262" s="13" t="s">
        <v>87</v>
      </c>
      <c r="AW262" s="13" t="s">
        <v>37</v>
      </c>
      <c r="AX262" s="13" t="s">
        <v>77</v>
      </c>
      <c r="AY262" s="235" t="s">
        <v>136</v>
      </c>
    </row>
    <row r="263" s="14" customFormat="1">
      <c r="A263" s="14"/>
      <c r="B263" s="236"/>
      <c r="C263" s="237"/>
      <c r="D263" s="226" t="s">
        <v>151</v>
      </c>
      <c r="E263" s="238" t="s">
        <v>19</v>
      </c>
      <c r="F263" s="239" t="s">
        <v>156</v>
      </c>
      <c r="G263" s="237"/>
      <c r="H263" s="240">
        <v>29.699999999999999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6" t="s">
        <v>151</v>
      </c>
      <c r="AU263" s="246" t="s">
        <v>87</v>
      </c>
      <c r="AV263" s="14" t="s">
        <v>146</v>
      </c>
      <c r="AW263" s="14" t="s">
        <v>37</v>
      </c>
      <c r="AX263" s="14" t="s">
        <v>85</v>
      </c>
      <c r="AY263" s="246" t="s">
        <v>136</v>
      </c>
    </row>
    <row r="264" s="2" customFormat="1" ht="24.15" customHeight="1">
      <c r="A264" s="40"/>
      <c r="B264" s="41"/>
      <c r="C264" s="206" t="s">
        <v>332</v>
      </c>
      <c r="D264" s="206" t="s">
        <v>141</v>
      </c>
      <c r="E264" s="207" t="s">
        <v>827</v>
      </c>
      <c r="F264" s="208" t="s">
        <v>828</v>
      </c>
      <c r="G264" s="209" t="s">
        <v>144</v>
      </c>
      <c r="H264" s="210">
        <v>78.5</v>
      </c>
      <c r="I264" s="211"/>
      <c r="J264" s="212">
        <f>ROUND(I264*H264,2)</f>
        <v>0</v>
      </c>
      <c r="K264" s="208" t="s">
        <v>145</v>
      </c>
      <c r="L264" s="46"/>
      <c r="M264" s="213" t="s">
        <v>19</v>
      </c>
      <c r="N264" s="214" t="s">
        <v>48</v>
      </c>
      <c r="O264" s="86"/>
      <c r="P264" s="215">
        <f>O264*H264</f>
        <v>0</v>
      </c>
      <c r="Q264" s="215">
        <v>0.19800000000000001</v>
      </c>
      <c r="R264" s="215">
        <f>Q264*H264</f>
        <v>15.543000000000001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146</v>
      </c>
      <c r="AT264" s="217" t="s">
        <v>141</v>
      </c>
      <c r="AU264" s="217" t="s">
        <v>87</v>
      </c>
      <c r="AY264" s="19" t="s">
        <v>136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85</v>
      </c>
      <c r="BK264" s="218">
        <f>ROUND(I264*H264,2)</f>
        <v>0</v>
      </c>
      <c r="BL264" s="19" t="s">
        <v>146</v>
      </c>
      <c r="BM264" s="217" t="s">
        <v>829</v>
      </c>
    </row>
    <row r="265" s="2" customFormat="1">
      <c r="A265" s="40"/>
      <c r="B265" s="41"/>
      <c r="C265" s="42"/>
      <c r="D265" s="219" t="s">
        <v>149</v>
      </c>
      <c r="E265" s="42"/>
      <c r="F265" s="220" t="s">
        <v>830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149</v>
      </c>
      <c r="AU265" s="19" t="s">
        <v>87</v>
      </c>
    </row>
    <row r="266" s="15" customFormat="1">
      <c r="A266" s="15"/>
      <c r="B266" s="247"/>
      <c r="C266" s="248"/>
      <c r="D266" s="226" t="s">
        <v>151</v>
      </c>
      <c r="E266" s="249" t="s">
        <v>19</v>
      </c>
      <c r="F266" s="250" t="s">
        <v>722</v>
      </c>
      <c r="G266" s="248"/>
      <c r="H266" s="249" t="s">
        <v>19</v>
      </c>
      <c r="I266" s="251"/>
      <c r="J266" s="248"/>
      <c r="K266" s="248"/>
      <c r="L266" s="252"/>
      <c r="M266" s="253"/>
      <c r="N266" s="254"/>
      <c r="O266" s="254"/>
      <c r="P266" s="254"/>
      <c r="Q266" s="254"/>
      <c r="R266" s="254"/>
      <c r="S266" s="254"/>
      <c r="T266" s="25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6" t="s">
        <v>151</v>
      </c>
      <c r="AU266" s="256" t="s">
        <v>87</v>
      </c>
      <c r="AV266" s="15" t="s">
        <v>85</v>
      </c>
      <c r="AW266" s="15" t="s">
        <v>37</v>
      </c>
      <c r="AX266" s="15" t="s">
        <v>77</v>
      </c>
      <c r="AY266" s="256" t="s">
        <v>136</v>
      </c>
    </row>
    <row r="267" s="13" customFormat="1">
      <c r="A267" s="13"/>
      <c r="B267" s="224"/>
      <c r="C267" s="225"/>
      <c r="D267" s="226" t="s">
        <v>151</v>
      </c>
      <c r="E267" s="227" t="s">
        <v>19</v>
      </c>
      <c r="F267" s="228" t="s">
        <v>697</v>
      </c>
      <c r="G267" s="225"/>
      <c r="H267" s="229">
        <v>22.5</v>
      </c>
      <c r="I267" s="230"/>
      <c r="J267" s="225"/>
      <c r="K267" s="225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151</v>
      </c>
      <c r="AU267" s="235" t="s">
        <v>87</v>
      </c>
      <c r="AV267" s="13" t="s">
        <v>87</v>
      </c>
      <c r="AW267" s="13" t="s">
        <v>37</v>
      </c>
      <c r="AX267" s="13" t="s">
        <v>77</v>
      </c>
      <c r="AY267" s="235" t="s">
        <v>136</v>
      </c>
    </row>
    <row r="268" s="16" customFormat="1">
      <c r="A268" s="16"/>
      <c r="B268" s="257"/>
      <c r="C268" s="258"/>
      <c r="D268" s="226" t="s">
        <v>151</v>
      </c>
      <c r="E268" s="259" t="s">
        <v>19</v>
      </c>
      <c r="F268" s="260" t="s">
        <v>168</v>
      </c>
      <c r="G268" s="258"/>
      <c r="H268" s="261">
        <v>22.5</v>
      </c>
      <c r="I268" s="262"/>
      <c r="J268" s="258"/>
      <c r="K268" s="258"/>
      <c r="L268" s="263"/>
      <c r="M268" s="264"/>
      <c r="N268" s="265"/>
      <c r="O268" s="265"/>
      <c r="P268" s="265"/>
      <c r="Q268" s="265"/>
      <c r="R268" s="265"/>
      <c r="S268" s="265"/>
      <c r="T268" s="26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67" t="s">
        <v>151</v>
      </c>
      <c r="AU268" s="267" t="s">
        <v>87</v>
      </c>
      <c r="AV268" s="16" t="s">
        <v>147</v>
      </c>
      <c r="AW268" s="16" t="s">
        <v>37</v>
      </c>
      <c r="AX268" s="16" t="s">
        <v>77</v>
      </c>
      <c r="AY268" s="267" t="s">
        <v>136</v>
      </c>
    </row>
    <row r="269" s="15" customFormat="1">
      <c r="A269" s="15"/>
      <c r="B269" s="247"/>
      <c r="C269" s="248"/>
      <c r="D269" s="226" t="s">
        <v>151</v>
      </c>
      <c r="E269" s="249" t="s">
        <v>19</v>
      </c>
      <c r="F269" s="250" t="s">
        <v>724</v>
      </c>
      <c r="G269" s="248"/>
      <c r="H269" s="249" t="s">
        <v>19</v>
      </c>
      <c r="I269" s="251"/>
      <c r="J269" s="248"/>
      <c r="K269" s="248"/>
      <c r="L269" s="252"/>
      <c r="M269" s="253"/>
      <c r="N269" s="254"/>
      <c r="O269" s="254"/>
      <c r="P269" s="254"/>
      <c r="Q269" s="254"/>
      <c r="R269" s="254"/>
      <c r="S269" s="254"/>
      <c r="T269" s="25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56" t="s">
        <v>151</v>
      </c>
      <c r="AU269" s="256" t="s">
        <v>87</v>
      </c>
      <c r="AV269" s="15" t="s">
        <v>85</v>
      </c>
      <c r="AW269" s="15" t="s">
        <v>37</v>
      </c>
      <c r="AX269" s="15" t="s">
        <v>77</v>
      </c>
      <c r="AY269" s="256" t="s">
        <v>136</v>
      </c>
    </row>
    <row r="270" s="13" customFormat="1">
      <c r="A270" s="13"/>
      <c r="B270" s="224"/>
      <c r="C270" s="225"/>
      <c r="D270" s="226" t="s">
        <v>151</v>
      </c>
      <c r="E270" s="227" t="s">
        <v>19</v>
      </c>
      <c r="F270" s="228" t="s">
        <v>711</v>
      </c>
      <c r="G270" s="225"/>
      <c r="H270" s="229">
        <v>10.5</v>
      </c>
      <c r="I270" s="230"/>
      <c r="J270" s="225"/>
      <c r="K270" s="225"/>
      <c r="L270" s="231"/>
      <c r="M270" s="232"/>
      <c r="N270" s="233"/>
      <c r="O270" s="233"/>
      <c r="P270" s="233"/>
      <c r="Q270" s="233"/>
      <c r="R270" s="233"/>
      <c r="S270" s="233"/>
      <c r="T270" s="23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5" t="s">
        <v>151</v>
      </c>
      <c r="AU270" s="235" t="s">
        <v>87</v>
      </c>
      <c r="AV270" s="13" t="s">
        <v>87</v>
      </c>
      <c r="AW270" s="13" t="s">
        <v>37</v>
      </c>
      <c r="AX270" s="13" t="s">
        <v>77</v>
      </c>
      <c r="AY270" s="235" t="s">
        <v>136</v>
      </c>
    </row>
    <row r="271" s="16" customFormat="1">
      <c r="A271" s="16"/>
      <c r="B271" s="257"/>
      <c r="C271" s="258"/>
      <c r="D271" s="226" t="s">
        <v>151</v>
      </c>
      <c r="E271" s="259" t="s">
        <v>19</v>
      </c>
      <c r="F271" s="260" t="s">
        <v>168</v>
      </c>
      <c r="G271" s="258"/>
      <c r="H271" s="261">
        <v>10.5</v>
      </c>
      <c r="I271" s="262"/>
      <c r="J271" s="258"/>
      <c r="K271" s="258"/>
      <c r="L271" s="263"/>
      <c r="M271" s="264"/>
      <c r="N271" s="265"/>
      <c r="O271" s="265"/>
      <c r="P271" s="265"/>
      <c r="Q271" s="265"/>
      <c r="R271" s="265"/>
      <c r="S271" s="265"/>
      <c r="T271" s="26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T271" s="267" t="s">
        <v>151</v>
      </c>
      <c r="AU271" s="267" t="s">
        <v>87</v>
      </c>
      <c r="AV271" s="16" t="s">
        <v>147</v>
      </c>
      <c r="AW271" s="16" t="s">
        <v>37</v>
      </c>
      <c r="AX271" s="16" t="s">
        <v>77</v>
      </c>
      <c r="AY271" s="267" t="s">
        <v>136</v>
      </c>
    </row>
    <row r="272" s="15" customFormat="1">
      <c r="A272" s="15"/>
      <c r="B272" s="247"/>
      <c r="C272" s="248"/>
      <c r="D272" s="226" t="s">
        <v>151</v>
      </c>
      <c r="E272" s="249" t="s">
        <v>19</v>
      </c>
      <c r="F272" s="250" t="s">
        <v>726</v>
      </c>
      <c r="G272" s="248"/>
      <c r="H272" s="249" t="s">
        <v>19</v>
      </c>
      <c r="I272" s="251"/>
      <c r="J272" s="248"/>
      <c r="K272" s="248"/>
      <c r="L272" s="252"/>
      <c r="M272" s="253"/>
      <c r="N272" s="254"/>
      <c r="O272" s="254"/>
      <c r="P272" s="254"/>
      <c r="Q272" s="254"/>
      <c r="R272" s="254"/>
      <c r="S272" s="254"/>
      <c r="T272" s="25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56" t="s">
        <v>151</v>
      </c>
      <c r="AU272" s="256" t="s">
        <v>87</v>
      </c>
      <c r="AV272" s="15" t="s">
        <v>85</v>
      </c>
      <c r="AW272" s="15" t="s">
        <v>37</v>
      </c>
      <c r="AX272" s="15" t="s">
        <v>77</v>
      </c>
      <c r="AY272" s="256" t="s">
        <v>136</v>
      </c>
    </row>
    <row r="273" s="13" customFormat="1">
      <c r="A273" s="13"/>
      <c r="B273" s="224"/>
      <c r="C273" s="225"/>
      <c r="D273" s="226" t="s">
        <v>151</v>
      </c>
      <c r="E273" s="227" t="s">
        <v>19</v>
      </c>
      <c r="F273" s="228" t="s">
        <v>691</v>
      </c>
      <c r="G273" s="225"/>
      <c r="H273" s="229">
        <v>27</v>
      </c>
      <c r="I273" s="230"/>
      <c r="J273" s="225"/>
      <c r="K273" s="225"/>
      <c r="L273" s="231"/>
      <c r="M273" s="232"/>
      <c r="N273" s="233"/>
      <c r="O273" s="233"/>
      <c r="P273" s="233"/>
      <c r="Q273" s="233"/>
      <c r="R273" s="233"/>
      <c r="S273" s="233"/>
      <c r="T273" s="23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5" t="s">
        <v>151</v>
      </c>
      <c r="AU273" s="235" t="s">
        <v>87</v>
      </c>
      <c r="AV273" s="13" t="s">
        <v>87</v>
      </c>
      <c r="AW273" s="13" t="s">
        <v>37</v>
      </c>
      <c r="AX273" s="13" t="s">
        <v>77</v>
      </c>
      <c r="AY273" s="235" t="s">
        <v>136</v>
      </c>
    </row>
    <row r="274" s="16" customFormat="1">
      <c r="A274" s="16"/>
      <c r="B274" s="257"/>
      <c r="C274" s="258"/>
      <c r="D274" s="226" t="s">
        <v>151</v>
      </c>
      <c r="E274" s="259" t="s">
        <v>19</v>
      </c>
      <c r="F274" s="260" t="s">
        <v>168</v>
      </c>
      <c r="G274" s="258"/>
      <c r="H274" s="261">
        <v>27</v>
      </c>
      <c r="I274" s="262"/>
      <c r="J274" s="258"/>
      <c r="K274" s="258"/>
      <c r="L274" s="263"/>
      <c r="M274" s="264"/>
      <c r="N274" s="265"/>
      <c r="O274" s="265"/>
      <c r="P274" s="265"/>
      <c r="Q274" s="265"/>
      <c r="R274" s="265"/>
      <c r="S274" s="265"/>
      <c r="T274" s="26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T274" s="267" t="s">
        <v>151</v>
      </c>
      <c r="AU274" s="267" t="s">
        <v>87</v>
      </c>
      <c r="AV274" s="16" t="s">
        <v>147</v>
      </c>
      <c r="AW274" s="16" t="s">
        <v>37</v>
      </c>
      <c r="AX274" s="16" t="s">
        <v>77</v>
      </c>
      <c r="AY274" s="267" t="s">
        <v>136</v>
      </c>
    </row>
    <row r="275" s="15" customFormat="1">
      <c r="A275" s="15"/>
      <c r="B275" s="247"/>
      <c r="C275" s="248"/>
      <c r="D275" s="226" t="s">
        <v>151</v>
      </c>
      <c r="E275" s="249" t="s">
        <v>19</v>
      </c>
      <c r="F275" s="250" t="s">
        <v>728</v>
      </c>
      <c r="G275" s="248"/>
      <c r="H275" s="249" t="s">
        <v>19</v>
      </c>
      <c r="I275" s="251"/>
      <c r="J275" s="248"/>
      <c r="K275" s="248"/>
      <c r="L275" s="252"/>
      <c r="M275" s="253"/>
      <c r="N275" s="254"/>
      <c r="O275" s="254"/>
      <c r="P275" s="254"/>
      <c r="Q275" s="254"/>
      <c r="R275" s="254"/>
      <c r="S275" s="254"/>
      <c r="T275" s="25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56" t="s">
        <v>151</v>
      </c>
      <c r="AU275" s="256" t="s">
        <v>87</v>
      </c>
      <c r="AV275" s="15" t="s">
        <v>85</v>
      </c>
      <c r="AW275" s="15" t="s">
        <v>37</v>
      </c>
      <c r="AX275" s="15" t="s">
        <v>77</v>
      </c>
      <c r="AY275" s="256" t="s">
        <v>136</v>
      </c>
    </row>
    <row r="276" s="13" customFormat="1">
      <c r="A276" s="13"/>
      <c r="B276" s="224"/>
      <c r="C276" s="225"/>
      <c r="D276" s="226" t="s">
        <v>151</v>
      </c>
      <c r="E276" s="227" t="s">
        <v>19</v>
      </c>
      <c r="F276" s="228" t="s">
        <v>702</v>
      </c>
      <c r="G276" s="225"/>
      <c r="H276" s="229">
        <v>18.5</v>
      </c>
      <c r="I276" s="230"/>
      <c r="J276" s="225"/>
      <c r="K276" s="225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151</v>
      </c>
      <c r="AU276" s="235" t="s">
        <v>87</v>
      </c>
      <c r="AV276" s="13" t="s">
        <v>87</v>
      </c>
      <c r="AW276" s="13" t="s">
        <v>37</v>
      </c>
      <c r="AX276" s="13" t="s">
        <v>77</v>
      </c>
      <c r="AY276" s="235" t="s">
        <v>136</v>
      </c>
    </row>
    <row r="277" s="16" customFormat="1">
      <c r="A277" s="16"/>
      <c r="B277" s="257"/>
      <c r="C277" s="258"/>
      <c r="D277" s="226" t="s">
        <v>151</v>
      </c>
      <c r="E277" s="259" t="s">
        <v>19</v>
      </c>
      <c r="F277" s="260" t="s">
        <v>168</v>
      </c>
      <c r="G277" s="258"/>
      <c r="H277" s="261">
        <v>18.5</v>
      </c>
      <c r="I277" s="262"/>
      <c r="J277" s="258"/>
      <c r="K277" s="258"/>
      <c r="L277" s="263"/>
      <c r="M277" s="264"/>
      <c r="N277" s="265"/>
      <c r="O277" s="265"/>
      <c r="P277" s="265"/>
      <c r="Q277" s="265"/>
      <c r="R277" s="265"/>
      <c r="S277" s="265"/>
      <c r="T277" s="26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T277" s="267" t="s">
        <v>151</v>
      </c>
      <c r="AU277" s="267" t="s">
        <v>87</v>
      </c>
      <c r="AV277" s="16" t="s">
        <v>147</v>
      </c>
      <c r="AW277" s="16" t="s">
        <v>37</v>
      </c>
      <c r="AX277" s="16" t="s">
        <v>77</v>
      </c>
      <c r="AY277" s="267" t="s">
        <v>136</v>
      </c>
    </row>
    <row r="278" s="14" customFormat="1">
      <c r="A278" s="14"/>
      <c r="B278" s="236"/>
      <c r="C278" s="237"/>
      <c r="D278" s="226" t="s">
        <v>151</v>
      </c>
      <c r="E278" s="238" t="s">
        <v>19</v>
      </c>
      <c r="F278" s="239" t="s">
        <v>156</v>
      </c>
      <c r="G278" s="237"/>
      <c r="H278" s="240">
        <v>78.5</v>
      </c>
      <c r="I278" s="241"/>
      <c r="J278" s="237"/>
      <c r="K278" s="237"/>
      <c r="L278" s="242"/>
      <c r="M278" s="243"/>
      <c r="N278" s="244"/>
      <c r="O278" s="244"/>
      <c r="P278" s="244"/>
      <c r="Q278" s="244"/>
      <c r="R278" s="244"/>
      <c r="S278" s="244"/>
      <c r="T278" s="24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6" t="s">
        <v>151</v>
      </c>
      <c r="AU278" s="246" t="s">
        <v>87</v>
      </c>
      <c r="AV278" s="14" t="s">
        <v>146</v>
      </c>
      <c r="AW278" s="14" t="s">
        <v>37</v>
      </c>
      <c r="AX278" s="14" t="s">
        <v>85</v>
      </c>
      <c r="AY278" s="246" t="s">
        <v>136</v>
      </c>
    </row>
    <row r="279" s="12" customFormat="1" ht="22.8" customHeight="1">
      <c r="A279" s="12"/>
      <c r="B279" s="190"/>
      <c r="C279" s="191"/>
      <c r="D279" s="192" t="s">
        <v>76</v>
      </c>
      <c r="E279" s="204" t="s">
        <v>137</v>
      </c>
      <c r="F279" s="204" t="s">
        <v>138</v>
      </c>
      <c r="G279" s="191"/>
      <c r="H279" s="191"/>
      <c r="I279" s="194"/>
      <c r="J279" s="205">
        <f>BK279</f>
        <v>0</v>
      </c>
      <c r="K279" s="191"/>
      <c r="L279" s="196"/>
      <c r="M279" s="197"/>
      <c r="N279" s="198"/>
      <c r="O279" s="198"/>
      <c r="P279" s="199">
        <f>P280</f>
        <v>0</v>
      </c>
      <c r="Q279" s="198"/>
      <c r="R279" s="199">
        <f>R280</f>
        <v>0.30697500000000005</v>
      </c>
      <c r="S279" s="198"/>
      <c r="T279" s="200">
        <f>T280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1" t="s">
        <v>85</v>
      </c>
      <c r="AT279" s="202" t="s">
        <v>76</v>
      </c>
      <c r="AU279" s="202" t="s">
        <v>85</v>
      </c>
      <c r="AY279" s="201" t="s">
        <v>136</v>
      </c>
      <c r="BK279" s="203">
        <f>BK280</f>
        <v>0</v>
      </c>
    </row>
    <row r="280" s="12" customFormat="1" ht="20.88" customHeight="1">
      <c r="A280" s="12"/>
      <c r="B280" s="190"/>
      <c r="C280" s="191"/>
      <c r="D280" s="192" t="s">
        <v>76</v>
      </c>
      <c r="E280" s="204" t="s">
        <v>506</v>
      </c>
      <c r="F280" s="204" t="s">
        <v>831</v>
      </c>
      <c r="G280" s="191"/>
      <c r="H280" s="191"/>
      <c r="I280" s="194"/>
      <c r="J280" s="205">
        <f>BK280</f>
        <v>0</v>
      </c>
      <c r="K280" s="191"/>
      <c r="L280" s="196"/>
      <c r="M280" s="197"/>
      <c r="N280" s="198"/>
      <c r="O280" s="198"/>
      <c r="P280" s="199">
        <f>SUM(P281:P290)</f>
        <v>0</v>
      </c>
      <c r="Q280" s="198"/>
      <c r="R280" s="199">
        <f>SUM(R281:R290)</f>
        <v>0.30697500000000005</v>
      </c>
      <c r="S280" s="198"/>
      <c r="T280" s="200">
        <f>SUM(T281:T290)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1" t="s">
        <v>85</v>
      </c>
      <c r="AT280" s="202" t="s">
        <v>76</v>
      </c>
      <c r="AU280" s="202" t="s">
        <v>87</v>
      </c>
      <c r="AY280" s="201" t="s">
        <v>136</v>
      </c>
      <c r="BK280" s="203">
        <f>SUM(BK281:BK290)</f>
        <v>0</v>
      </c>
    </row>
    <row r="281" s="2" customFormat="1" ht="16.5" customHeight="1">
      <c r="A281" s="40"/>
      <c r="B281" s="41"/>
      <c r="C281" s="206" t="s">
        <v>338</v>
      </c>
      <c r="D281" s="206" t="s">
        <v>141</v>
      </c>
      <c r="E281" s="207" t="s">
        <v>832</v>
      </c>
      <c r="F281" s="208" t="s">
        <v>833</v>
      </c>
      <c r="G281" s="209" t="s">
        <v>144</v>
      </c>
      <c r="H281" s="210">
        <v>7.5</v>
      </c>
      <c r="I281" s="211"/>
      <c r="J281" s="212">
        <f>ROUND(I281*H281,2)</f>
        <v>0</v>
      </c>
      <c r="K281" s="208" t="s">
        <v>145</v>
      </c>
      <c r="L281" s="46"/>
      <c r="M281" s="213" t="s">
        <v>19</v>
      </c>
      <c r="N281" s="214" t="s">
        <v>48</v>
      </c>
      <c r="O281" s="86"/>
      <c r="P281" s="215">
        <f>O281*H281</f>
        <v>0</v>
      </c>
      <c r="Q281" s="215">
        <v>0.00012999999999999999</v>
      </c>
      <c r="R281" s="215">
        <f>Q281*H281</f>
        <v>0.00097499999999999996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146</v>
      </c>
      <c r="AT281" s="217" t="s">
        <v>141</v>
      </c>
      <c r="AU281" s="217" t="s">
        <v>147</v>
      </c>
      <c r="AY281" s="19" t="s">
        <v>136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85</v>
      </c>
      <c r="BK281" s="218">
        <f>ROUND(I281*H281,2)</f>
        <v>0</v>
      </c>
      <c r="BL281" s="19" t="s">
        <v>146</v>
      </c>
      <c r="BM281" s="217" t="s">
        <v>834</v>
      </c>
    </row>
    <row r="282" s="2" customFormat="1">
      <c r="A282" s="40"/>
      <c r="B282" s="41"/>
      <c r="C282" s="42"/>
      <c r="D282" s="219" t="s">
        <v>149</v>
      </c>
      <c r="E282" s="42"/>
      <c r="F282" s="220" t="s">
        <v>835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149</v>
      </c>
      <c r="AU282" s="19" t="s">
        <v>147</v>
      </c>
    </row>
    <row r="283" s="15" customFormat="1">
      <c r="A283" s="15"/>
      <c r="B283" s="247"/>
      <c r="C283" s="248"/>
      <c r="D283" s="226" t="s">
        <v>151</v>
      </c>
      <c r="E283" s="249" t="s">
        <v>19</v>
      </c>
      <c r="F283" s="250" t="s">
        <v>808</v>
      </c>
      <c r="G283" s="248"/>
      <c r="H283" s="249" t="s">
        <v>19</v>
      </c>
      <c r="I283" s="251"/>
      <c r="J283" s="248"/>
      <c r="K283" s="248"/>
      <c r="L283" s="252"/>
      <c r="M283" s="253"/>
      <c r="N283" s="254"/>
      <c r="O283" s="254"/>
      <c r="P283" s="254"/>
      <c r="Q283" s="254"/>
      <c r="R283" s="254"/>
      <c r="S283" s="254"/>
      <c r="T283" s="25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56" t="s">
        <v>151</v>
      </c>
      <c r="AU283" s="256" t="s">
        <v>147</v>
      </c>
      <c r="AV283" s="15" t="s">
        <v>85</v>
      </c>
      <c r="AW283" s="15" t="s">
        <v>37</v>
      </c>
      <c r="AX283" s="15" t="s">
        <v>77</v>
      </c>
      <c r="AY283" s="256" t="s">
        <v>136</v>
      </c>
    </row>
    <row r="284" s="13" customFormat="1">
      <c r="A284" s="13"/>
      <c r="B284" s="224"/>
      <c r="C284" s="225"/>
      <c r="D284" s="226" t="s">
        <v>151</v>
      </c>
      <c r="E284" s="227" t="s">
        <v>19</v>
      </c>
      <c r="F284" s="228" t="s">
        <v>171</v>
      </c>
      <c r="G284" s="225"/>
      <c r="H284" s="229">
        <v>7.5</v>
      </c>
      <c r="I284" s="230"/>
      <c r="J284" s="225"/>
      <c r="K284" s="225"/>
      <c r="L284" s="231"/>
      <c r="M284" s="232"/>
      <c r="N284" s="233"/>
      <c r="O284" s="233"/>
      <c r="P284" s="233"/>
      <c r="Q284" s="233"/>
      <c r="R284" s="233"/>
      <c r="S284" s="233"/>
      <c r="T284" s="23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5" t="s">
        <v>151</v>
      </c>
      <c r="AU284" s="235" t="s">
        <v>147</v>
      </c>
      <c r="AV284" s="13" t="s">
        <v>87</v>
      </c>
      <c r="AW284" s="13" t="s">
        <v>37</v>
      </c>
      <c r="AX284" s="13" t="s">
        <v>77</v>
      </c>
      <c r="AY284" s="235" t="s">
        <v>136</v>
      </c>
    </row>
    <row r="285" s="14" customFormat="1">
      <c r="A285" s="14"/>
      <c r="B285" s="236"/>
      <c r="C285" s="237"/>
      <c r="D285" s="226" t="s">
        <v>151</v>
      </c>
      <c r="E285" s="238" t="s">
        <v>19</v>
      </c>
      <c r="F285" s="239" t="s">
        <v>156</v>
      </c>
      <c r="G285" s="237"/>
      <c r="H285" s="240">
        <v>7.5</v>
      </c>
      <c r="I285" s="241"/>
      <c r="J285" s="237"/>
      <c r="K285" s="237"/>
      <c r="L285" s="242"/>
      <c r="M285" s="243"/>
      <c r="N285" s="244"/>
      <c r="O285" s="244"/>
      <c r="P285" s="244"/>
      <c r="Q285" s="244"/>
      <c r="R285" s="244"/>
      <c r="S285" s="244"/>
      <c r="T285" s="24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6" t="s">
        <v>151</v>
      </c>
      <c r="AU285" s="246" t="s">
        <v>147</v>
      </c>
      <c r="AV285" s="14" t="s">
        <v>146</v>
      </c>
      <c r="AW285" s="14" t="s">
        <v>37</v>
      </c>
      <c r="AX285" s="14" t="s">
        <v>85</v>
      </c>
      <c r="AY285" s="246" t="s">
        <v>136</v>
      </c>
    </row>
    <row r="286" s="2" customFormat="1" ht="16.5" customHeight="1">
      <c r="A286" s="40"/>
      <c r="B286" s="41"/>
      <c r="C286" s="206" t="s">
        <v>345</v>
      </c>
      <c r="D286" s="206" t="s">
        <v>141</v>
      </c>
      <c r="E286" s="207" t="s">
        <v>836</v>
      </c>
      <c r="F286" s="208" t="s">
        <v>837</v>
      </c>
      <c r="G286" s="209" t="s">
        <v>144</v>
      </c>
      <c r="H286" s="210">
        <v>7.5</v>
      </c>
      <c r="I286" s="211"/>
      <c r="J286" s="212">
        <f>ROUND(I286*H286,2)</f>
        <v>0</v>
      </c>
      <c r="K286" s="208" t="s">
        <v>145</v>
      </c>
      <c r="L286" s="46"/>
      <c r="M286" s="213" t="s">
        <v>19</v>
      </c>
      <c r="N286" s="214" t="s">
        <v>48</v>
      </c>
      <c r="O286" s="86"/>
      <c r="P286" s="215">
        <f>O286*H286</f>
        <v>0</v>
      </c>
      <c r="Q286" s="215">
        <v>0.040800000000000003</v>
      </c>
      <c r="R286" s="215">
        <f>Q286*H286</f>
        <v>0.30600000000000005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146</v>
      </c>
      <c r="AT286" s="217" t="s">
        <v>141</v>
      </c>
      <c r="AU286" s="217" t="s">
        <v>147</v>
      </c>
      <c r="AY286" s="19" t="s">
        <v>136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85</v>
      </c>
      <c r="BK286" s="218">
        <f>ROUND(I286*H286,2)</f>
        <v>0</v>
      </c>
      <c r="BL286" s="19" t="s">
        <v>146</v>
      </c>
      <c r="BM286" s="217" t="s">
        <v>838</v>
      </c>
    </row>
    <row r="287" s="2" customFormat="1">
      <c r="A287" s="40"/>
      <c r="B287" s="41"/>
      <c r="C287" s="42"/>
      <c r="D287" s="219" t="s">
        <v>149</v>
      </c>
      <c r="E287" s="42"/>
      <c r="F287" s="220" t="s">
        <v>839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149</v>
      </c>
      <c r="AU287" s="19" t="s">
        <v>147</v>
      </c>
    </row>
    <row r="288" s="15" customFormat="1">
      <c r="A288" s="15"/>
      <c r="B288" s="247"/>
      <c r="C288" s="248"/>
      <c r="D288" s="226" t="s">
        <v>151</v>
      </c>
      <c r="E288" s="249" t="s">
        <v>19</v>
      </c>
      <c r="F288" s="250" t="s">
        <v>808</v>
      </c>
      <c r="G288" s="248"/>
      <c r="H288" s="249" t="s">
        <v>19</v>
      </c>
      <c r="I288" s="251"/>
      <c r="J288" s="248"/>
      <c r="K288" s="248"/>
      <c r="L288" s="252"/>
      <c r="M288" s="253"/>
      <c r="N288" s="254"/>
      <c r="O288" s="254"/>
      <c r="P288" s="254"/>
      <c r="Q288" s="254"/>
      <c r="R288" s="254"/>
      <c r="S288" s="254"/>
      <c r="T288" s="25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56" t="s">
        <v>151</v>
      </c>
      <c r="AU288" s="256" t="s">
        <v>147</v>
      </c>
      <c r="AV288" s="15" t="s">
        <v>85</v>
      </c>
      <c r="AW288" s="15" t="s">
        <v>37</v>
      </c>
      <c r="AX288" s="15" t="s">
        <v>77</v>
      </c>
      <c r="AY288" s="256" t="s">
        <v>136</v>
      </c>
    </row>
    <row r="289" s="13" customFormat="1">
      <c r="A289" s="13"/>
      <c r="B289" s="224"/>
      <c r="C289" s="225"/>
      <c r="D289" s="226" t="s">
        <v>151</v>
      </c>
      <c r="E289" s="227" t="s">
        <v>19</v>
      </c>
      <c r="F289" s="228" t="s">
        <v>171</v>
      </c>
      <c r="G289" s="225"/>
      <c r="H289" s="229">
        <v>7.5</v>
      </c>
      <c r="I289" s="230"/>
      <c r="J289" s="225"/>
      <c r="K289" s="225"/>
      <c r="L289" s="231"/>
      <c r="M289" s="232"/>
      <c r="N289" s="233"/>
      <c r="O289" s="233"/>
      <c r="P289" s="233"/>
      <c r="Q289" s="233"/>
      <c r="R289" s="233"/>
      <c r="S289" s="233"/>
      <c r="T289" s="23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5" t="s">
        <v>151</v>
      </c>
      <c r="AU289" s="235" t="s">
        <v>147</v>
      </c>
      <c r="AV289" s="13" t="s">
        <v>87</v>
      </c>
      <c r="AW289" s="13" t="s">
        <v>37</v>
      </c>
      <c r="AX289" s="13" t="s">
        <v>77</v>
      </c>
      <c r="AY289" s="235" t="s">
        <v>136</v>
      </c>
    </row>
    <row r="290" s="14" customFormat="1">
      <c r="A290" s="14"/>
      <c r="B290" s="236"/>
      <c r="C290" s="237"/>
      <c r="D290" s="226" t="s">
        <v>151</v>
      </c>
      <c r="E290" s="238" t="s">
        <v>19</v>
      </c>
      <c r="F290" s="239" t="s">
        <v>156</v>
      </c>
      <c r="G290" s="237"/>
      <c r="H290" s="240">
        <v>7.5</v>
      </c>
      <c r="I290" s="241"/>
      <c r="J290" s="237"/>
      <c r="K290" s="237"/>
      <c r="L290" s="242"/>
      <c r="M290" s="243"/>
      <c r="N290" s="244"/>
      <c r="O290" s="244"/>
      <c r="P290" s="244"/>
      <c r="Q290" s="244"/>
      <c r="R290" s="244"/>
      <c r="S290" s="244"/>
      <c r="T290" s="24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6" t="s">
        <v>151</v>
      </c>
      <c r="AU290" s="246" t="s">
        <v>147</v>
      </c>
      <c r="AV290" s="14" t="s">
        <v>146</v>
      </c>
      <c r="AW290" s="14" t="s">
        <v>37</v>
      </c>
      <c r="AX290" s="14" t="s">
        <v>85</v>
      </c>
      <c r="AY290" s="246" t="s">
        <v>136</v>
      </c>
    </row>
    <row r="291" s="12" customFormat="1" ht="22.8" customHeight="1">
      <c r="A291" s="12"/>
      <c r="B291" s="190"/>
      <c r="C291" s="191"/>
      <c r="D291" s="192" t="s">
        <v>76</v>
      </c>
      <c r="E291" s="204" t="s">
        <v>223</v>
      </c>
      <c r="F291" s="204" t="s">
        <v>231</v>
      </c>
      <c r="G291" s="191"/>
      <c r="H291" s="191"/>
      <c r="I291" s="194"/>
      <c r="J291" s="205">
        <f>BK291</f>
        <v>0</v>
      </c>
      <c r="K291" s="191"/>
      <c r="L291" s="196"/>
      <c r="M291" s="197"/>
      <c r="N291" s="198"/>
      <c r="O291" s="198"/>
      <c r="P291" s="199">
        <f>P292+P308+P312+P316</f>
        <v>0</v>
      </c>
      <c r="Q291" s="198"/>
      <c r="R291" s="199">
        <f>R292+R308+R312+R316</f>
        <v>0.41690487999999998</v>
      </c>
      <c r="S291" s="198"/>
      <c r="T291" s="200">
        <f>T292+T308+T312+T316</f>
        <v>5.5328600000000003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1" t="s">
        <v>85</v>
      </c>
      <c r="AT291" s="202" t="s">
        <v>76</v>
      </c>
      <c r="AU291" s="202" t="s">
        <v>85</v>
      </c>
      <c r="AY291" s="201" t="s">
        <v>136</v>
      </c>
      <c r="BK291" s="203">
        <f>BK292+BK308+BK312+BK316</f>
        <v>0</v>
      </c>
    </row>
    <row r="292" s="12" customFormat="1" ht="20.88" customHeight="1">
      <c r="A292" s="12"/>
      <c r="B292" s="190"/>
      <c r="C292" s="191"/>
      <c r="D292" s="192" t="s">
        <v>76</v>
      </c>
      <c r="E292" s="204" t="s">
        <v>624</v>
      </c>
      <c r="F292" s="204" t="s">
        <v>840</v>
      </c>
      <c r="G292" s="191"/>
      <c r="H292" s="191"/>
      <c r="I292" s="194"/>
      <c r="J292" s="205">
        <f>BK292</f>
        <v>0</v>
      </c>
      <c r="K292" s="191"/>
      <c r="L292" s="196"/>
      <c r="M292" s="197"/>
      <c r="N292" s="198"/>
      <c r="O292" s="198"/>
      <c r="P292" s="199">
        <f>SUM(P293:P307)</f>
        <v>0</v>
      </c>
      <c r="Q292" s="198"/>
      <c r="R292" s="199">
        <f>SUM(R293:R307)</f>
        <v>0.036894999999999997</v>
      </c>
      <c r="S292" s="198"/>
      <c r="T292" s="200">
        <f>SUM(T293:T307)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01" t="s">
        <v>85</v>
      </c>
      <c r="AT292" s="202" t="s">
        <v>76</v>
      </c>
      <c r="AU292" s="202" t="s">
        <v>87</v>
      </c>
      <c r="AY292" s="201" t="s">
        <v>136</v>
      </c>
      <c r="BK292" s="203">
        <f>SUM(BK293:BK307)</f>
        <v>0</v>
      </c>
    </row>
    <row r="293" s="2" customFormat="1" ht="16.5" customHeight="1">
      <c r="A293" s="40"/>
      <c r="B293" s="41"/>
      <c r="C293" s="206" t="s">
        <v>354</v>
      </c>
      <c r="D293" s="206" t="s">
        <v>141</v>
      </c>
      <c r="E293" s="207" t="s">
        <v>841</v>
      </c>
      <c r="F293" s="208" t="s">
        <v>842</v>
      </c>
      <c r="G293" s="209" t="s">
        <v>144</v>
      </c>
      <c r="H293" s="210">
        <v>78.5</v>
      </c>
      <c r="I293" s="211"/>
      <c r="J293" s="212">
        <f>ROUND(I293*H293,2)</f>
        <v>0</v>
      </c>
      <c r="K293" s="208" t="s">
        <v>145</v>
      </c>
      <c r="L293" s="46"/>
      <c r="M293" s="213" t="s">
        <v>19</v>
      </c>
      <c r="N293" s="214" t="s">
        <v>48</v>
      </c>
      <c r="O293" s="86"/>
      <c r="P293" s="215">
        <f>O293*H293</f>
        <v>0</v>
      </c>
      <c r="Q293" s="215">
        <v>0.00046999999999999999</v>
      </c>
      <c r="R293" s="215">
        <f>Q293*H293</f>
        <v>0.036894999999999997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146</v>
      </c>
      <c r="AT293" s="217" t="s">
        <v>141</v>
      </c>
      <c r="AU293" s="217" t="s">
        <v>147</v>
      </c>
      <c r="AY293" s="19" t="s">
        <v>136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85</v>
      </c>
      <c r="BK293" s="218">
        <f>ROUND(I293*H293,2)</f>
        <v>0</v>
      </c>
      <c r="BL293" s="19" t="s">
        <v>146</v>
      </c>
      <c r="BM293" s="217" t="s">
        <v>843</v>
      </c>
    </row>
    <row r="294" s="2" customFormat="1">
      <c r="A294" s="40"/>
      <c r="B294" s="41"/>
      <c r="C294" s="42"/>
      <c r="D294" s="219" t="s">
        <v>149</v>
      </c>
      <c r="E294" s="42"/>
      <c r="F294" s="220" t="s">
        <v>844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149</v>
      </c>
      <c r="AU294" s="19" t="s">
        <v>147</v>
      </c>
    </row>
    <row r="295" s="15" customFormat="1">
      <c r="A295" s="15"/>
      <c r="B295" s="247"/>
      <c r="C295" s="248"/>
      <c r="D295" s="226" t="s">
        <v>151</v>
      </c>
      <c r="E295" s="249" t="s">
        <v>19</v>
      </c>
      <c r="F295" s="250" t="s">
        <v>722</v>
      </c>
      <c r="G295" s="248"/>
      <c r="H295" s="249" t="s">
        <v>19</v>
      </c>
      <c r="I295" s="251"/>
      <c r="J295" s="248"/>
      <c r="K295" s="248"/>
      <c r="L295" s="252"/>
      <c r="M295" s="253"/>
      <c r="N295" s="254"/>
      <c r="O295" s="254"/>
      <c r="P295" s="254"/>
      <c r="Q295" s="254"/>
      <c r="R295" s="254"/>
      <c r="S295" s="254"/>
      <c r="T295" s="25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56" t="s">
        <v>151</v>
      </c>
      <c r="AU295" s="256" t="s">
        <v>147</v>
      </c>
      <c r="AV295" s="15" t="s">
        <v>85</v>
      </c>
      <c r="AW295" s="15" t="s">
        <v>37</v>
      </c>
      <c r="AX295" s="15" t="s">
        <v>77</v>
      </c>
      <c r="AY295" s="256" t="s">
        <v>136</v>
      </c>
    </row>
    <row r="296" s="13" customFormat="1">
      <c r="A296" s="13"/>
      <c r="B296" s="224"/>
      <c r="C296" s="225"/>
      <c r="D296" s="226" t="s">
        <v>151</v>
      </c>
      <c r="E296" s="227" t="s">
        <v>19</v>
      </c>
      <c r="F296" s="228" t="s">
        <v>697</v>
      </c>
      <c r="G296" s="225"/>
      <c r="H296" s="229">
        <v>22.5</v>
      </c>
      <c r="I296" s="230"/>
      <c r="J296" s="225"/>
      <c r="K296" s="225"/>
      <c r="L296" s="231"/>
      <c r="M296" s="232"/>
      <c r="N296" s="233"/>
      <c r="O296" s="233"/>
      <c r="P296" s="233"/>
      <c r="Q296" s="233"/>
      <c r="R296" s="233"/>
      <c r="S296" s="233"/>
      <c r="T296" s="23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5" t="s">
        <v>151</v>
      </c>
      <c r="AU296" s="235" t="s">
        <v>147</v>
      </c>
      <c r="AV296" s="13" t="s">
        <v>87</v>
      </c>
      <c r="AW296" s="13" t="s">
        <v>37</v>
      </c>
      <c r="AX296" s="13" t="s">
        <v>77</v>
      </c>
      <c r="AY296" s="235" t="s">
        <v>136</v>
      </c>
    </row>
    <row r="297" s="16" customFormat="1">
      <c r="A297" s="16"/>
      <c r="B297" s="257"/>
      <c r="C297" s="258"/>
      <c r="D297" s="226" t="s">
        <v>151</v>
      </c>
      <c r="E297" s="259" t="s">
        <v>19</v>
      </c>
      <c r="F297" s="260" t="s">
        <v>168</v>
      </c>
      <c r="G297" s="258"/>
      <c r="H297" s="261">
        <v>22.5</v>
      </c>
      <c r="I297" s="262"/>
      <c r="J297" s="258"/>
      <c r="K297" s="258"/>
      <c r="L297" s="263"/>
      <c r="M297" s="264"/>
      <c r="N297" s="265"/>
      <c r="O297" s="265"/>
      <c r="P297" s="265"/>
      <c r="Q297" s="265"/>
      <c r="R297" s="265"/>
      <c r="S297" s="265"/>
      <c r="T297" s="26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T297" s="267" t="s">
        <v>151</v>
      </c>
      <c r="AU297" s="267" t="s">
        <v>147</v>
      </c>
      <c r="AV297" s="16" t="s">
        <v>147</v>
      </c>
      <c r="AW297" s="16" t="s">
        <v>37</v>
      </c>
      <c r="AX297" s="16" t="s">
        <v>77</v>
      </c>
      <c r="AY297" s="267" t="s">
        <v>136</v>
      </c>
    </row>
    <row r="298" s="15" customFormat="1">
      <c r="A298" s="15"/>
      <c r="B298" s="247"/>
      <c r="C298" s="248"/>
      <c r="D298" s="226" t="s">
        <v>151</v>
      </c>
      <c r="E298" s="249" t="s">
        <v>19</v>
      </c>
      <c r="F298" s="250" t="s">
        <v>724</v>
      </c>
      <c r="G298" s="248"/>
      <c r="H298" s="249" t="s">
        <v>19</v>
      </c>
      <c r="I298" s="251"/>
      <c r="J298" s="248"/>
      <c r="K298" s="248"/>
      <c r="L298" s="252"/>
      <c r="M298" s="253"/>
      <c r="N298" s="254"/>
      <c r="O298" s="254"/>
      <c r="P298" s="254"/>
      <c r="Q298" s="254"/>
      <c r="R298" s="254"/>
      <c r="S298" s="254"/>
      <c r="T298" s="25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56" t="s">
        <v>151</v>
      </c>
      <c r="AU298" s="256" t="s">
        <v>147</v>
      </c>
      <c r="AV298" s="15" t="s">
        <v>85</v>
      </c>
      <c r="AW298" s="15" t="s">
        <v>37</v>
      </c>
      <c r="AX298" s="15" t="s">
        <v>77</v>
      </c>
      <c r="AY298" s="256" t="s">
        <v>136</v>
      </c>
    </row>
    <row r="299" s="13" customFormat="1">
      <c r="A299" s="13"/>
      <c r="B299" s="224"/>
      <c r="C299" s="225"/>
      <c r="D299" s="226" t="s">
        <v>151</v>
      </c>
      <c r="E299" s="227" t="s">
        <v>19</v>
      </c>
      <c r="F299" s="228" t="s">
        <v>711</v>
      </c>
      <c r="G299" s="225"/>
      <c r="H299" s="229">
        <v>10.5</v>
      </c>
      <c r="I299" s="230"/>
      <c r="J299" s="225"/>
      <c r="K299" s="225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151</v>
      </c>
      <c r="AU299" s="235" t="s">
        <v>147</v>
      </c>
      <c r="AV299" s="13" t="s">
        <v>87</v>
      </c>
      <c r="AW299" s="13" t="s">
        <v>37</v>
      </c>
      <c r="AX299" s="13" t="s">
        <v>77</v>
      </c>
      <c r="AY299" s="235" t="s">
        <v>136</v>
      </c>
    </row>
    <row r="300" s="16" customFormat="1">
      <c r="A300" s="16"/>
      <c r="B300" s="257"/>
      <c r="C300" s="258"/>
      <c r="D300" s="226" t="s">
        <v>151</v>
      </c>
      <c r="E300" s="259" t="s">
        <v>19</v>
      </c>
      <c r="F300" s="260" t="s">
        <v>168</v>
      </c>
      <c r="G300" s="258"/>
      <c r="H300" s="261">
        <v>10.5</v>
      </c>
      <c r="I300" s="262"/>
      <c r="J300" s="258"/>
      <c r="K300" s="258"/>
      <c r="L300" s="263"/>
      <c r="M300" s="264"/>
      <c r="N300" s="265"/>
      <c r="O300" s="265"/>
      <c r="P300" s="265"/>
      <c r="Q300" s="265"/>
      <c r="R300" s="265"/>
      <c r="S300" s="265"/>
      <c r="T300" s="26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T300" s="267" t="s">
        <v>151</v>
      </c>
      <c r="AU300" s="267" t="s">
        <v>147</v>
      </c>
      <c r="AV300" s="16" t="s">
        <v>147</v>
      </c>
      <c r="AW300" s="16" t="s">
        <v>37</v>
      </c>
      <c r="AX300" s="16" t="s">
        <v>77</v>
      </c>
      <c r="AY300" s="267" t="s">
        <v>136</v>
      </c>
    </row>
    <row r="301" s="15" customFormat="1">
      <c r="A301" s="15"/>
      <c r="B301" s="247"/>
      <c r="C301" s="248"/>
      <c r="D301" s="226" t="s">
        <v>151</v>
      </c>
      <c r="E301" s="249" t="s">
        <v>19</v>
      </c>
      <c r="F301" s="250" t="s">
        <v>726</v>
      </c>
      <c r="G301" s="248"/>
      <c r="H301" s="249" t="s">
        <v>19</v>
      </c>
      <c r="I301" s="251"/>
      <c r="J301" s="248"/>
      <c r="K301" s="248"/>
      <c r="L301" s="252"/>
      <c r="M301" s="253"/>
      <c r="N301" s="254"/>
      <c r="O301" s="254"/>
      <c r="P301" s="254"/>
      <c r="Q301" s="254"/>
      <c r="R301" s="254"/>
      <c r="S301" s="254"/>
      <c r="T301" s="25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56" t="s">
        <v>151</v>
      </c>
      <c r="AU301" s="256" t="s">
        <v>147</v>
      </c>
      <c r="AV301" s="15" t="s">
        <v>85</v>
      </c>
      <c r="AW301" s="15" t="s">
        <v>37</v>
      </c>
      <c r="AX301" s="15" t="s">
        <v>77</v>
      </c>
      <c r="AY301" s="256" t="s">
        <v>136</v>
      </c>
    </row>
    <row r="302" s="13" customFormat="1">
      <c r="A302" s="13"/>
      <c r="B302" s="224"/>
      <c r="C302" s="225"/>
      <c r="D302" s="226" t="s">
        <v>151</v>
      </c>
      <c r="E302" s="227" t="s">
        <v>19</v>
      </c>
      <c r="F302" s="228" t="s">
        <v>691</v>
      </c>
      <c r="G302" s="225"/>
      <c r="H302" s="229">
        <v>27</v>
      </c>
      <c r="I302" s="230"/>
      <c r="J302" s="225"/>
      <c r="K302" s="225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151</v>
      </c>
      <c r="AU302" s="235" t="s">
        <v>147</v>
      </c>
      <c r="AV302" s="13" t="s">
        <v>87</v>
      </c>
      <c r="AW302" s="13" t="s">
        <v>37</v>
      </c>
      <c r="AX302" s="13" t="s">
        <v>77</v>
      </c>
      <c r="AY302" s="235" t="s">
        <v>136</v>
      </c>
    </row>
    <row r="303" s="16" customFormat="1">
      <c r="A303" s="16"/>
      <c r="B303" s="257"/>
      <c r="C303" s="258"/>
      <c r="D303" s="226" t="s">
        <v>151</v>
      </c>
      <c r="E303" s="259" t="s">
        <v>19</v>
      </c>
      <c r="F303" s="260" t="s">
        <v>168</v>
      </c>
      <c r="G303" s="258"/>
      <c r="H303" s="261">
        <v>27</v>
      </c>
      <c r="I303" s="262"/>
      <c r="J303" s="258"/>
      <c r="K303" s="258"/>
      <c r="L303" s="263"/>
      <c r="M303" s="264"/>
      <c r="N303" s="265"/>
      <c r="O303" s="265"/>
      <c r="P303" s="265"/>
      <c r="Q303" s="265"/>
      <c r="R303" s="265"/>
      <c r="S303" s="265"/>
      <c r="T303" s="26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67" t="s">
        <v>151</v>
      </c>
      <c r="AU303" s="267" t="s">
        <v>147</v>
      </c>
      <c r="AV303" s="16" t="s">
        <v>147</v>
      </c>
      <c r="AW303" s="16" t="s">
        <v>37</v>
      </c>
      <c r="AX303" s="16" t="s">
        <v>77</v>
      </c>
      <c r="AY303" s="267" t="s">
        <v>136</v>
      </c>
    </row>
    <row r="304" s="15" customFormat="1">
      <c r="A304" s="15"/>
      <c r="B304" s="247"/>
      <c r="C304" s="248"/>
      <c r="D304" s="226" t="s">
        <v>151</v>
      </c>
      <c r="E304" s="249" t="s">
        <v>19</v>
      </c>
      <c r="F304" s="250" t="s">
        <v>728</v>
      </c>
      <c r="G304" s="248"/>
      <c r="H304" s="249" t="s">
        <v>19</v>
      </c>
      <c r="I304" s="251"/>
      <c r="J304" s="248"/>
      <c r="K304" s="248"/>
      <c r="L304" s="252"/>
      <c r="M304" s="253"/>
      <c r="N304" s="254"/>
      <c r="O304" s="254"/>
      <c r="P304" s="254"/>
      <c r="Q304" s="254"/>
      <c r="R304" s="254"/>
      <c r="S304" s="254"/>
      <c r="T304" s="25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56" t="s">
        <v>151</v>
      </c>
      <c r="AU304" s="256" t="s">
        <v>147</v>
      </c>
      <c r="AV304" s="15" t="s">
        <v>85</v>
      </c>
      <c r="AW304" s="15" t="s">
        <v>37</v>
      </c>
      <c r="AX304" s="15" t="s">
        <v>77</v>
      </c>
      <c r="AY304" s="256" t="s">
        <v>136</v>
      </c>
    </row>
    <row r="305" s="13" customFormat="1">
      <c r="A305" s="13"/>
      <c r="B305" s="224"/>
      <c r="C305" s="225"/>
      <c r="D305" s="226" t="s">
        <v>151</v>
      </c>
      <c r="E305" s="227" t="s">
        <v>19</v>
      </c>
      <c r="F305" s="228" t="s">
        <v>702</v>
      </c>
      <c r="G305" s="225"/>
      <c r="H305" s="229">
        <v>18.5</v>
      </c>
      <c r="I305" s="230"/>
      <c r="J305" s="225"/>
      <c r="K305" s="225"/>
      <c r="L305" s="231"/>
      <c r="M305" s="232"/>
      <c r="N305" s="233"/>
      <c r="O305" s="233"/>
      <c r="P305" s="233"/>
      <c r="Q305" s="233"/>
      <c r="R305" s="233"/>
      <c r="S305" s="233"/>
      <c r="T305" s="23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5" t="s">
        <v>151</v>
      </c>
      <c r="AU305" s="235" t="s">
        <v>147</v>
      </c>
      <c r="AV305" s="13" t="s">
        <v>87</v>
      </c>
      <c r="AW305" s="13" t="s">
        <v>37</v>
      </c>
      <c r="AX305" s="13" t="s">
        <v>77</v>
      </c>
      <c r="AY305" s="235" t="s">
        <v>136</v>
      </c>
    </row>
    <row r="306" s="16" customFormat="1">
      <c r="A306" s="16"/>
      <c r="B306" s="257"/>
      <c r="C306" s="258"/>
      <c r="D306" s="226" t="s">
        <v>151</v>
      </c>
      <c r="E306" s="259" t="s">
        <v>19</v>
      </c>
      <c r="F306" s="260" t="s">
        <v>168</v>
      </c>
      <c r="G306" s="258"/>
      <c r="H306" s="261">
        <v>18.5</v>
      </c>
      <c r="I306" s="262"/>
      <c r="J306" s="258"/>
      <c r="K306" s="258"/>
      <c r="L306" s="263"/>
      <c r="M306" s="264"/>
      <c r="N306" s="265"/>
      <c r="O306" s="265"/>
      <c r="P306" s="265"/>
      <c r="Q306" s="265"/>
      <c r="R306" s="265"/>
      <c r="S306" s="265"/>
      <c r="T306" s="26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T306" s="267" t="s">
        <v>151</v>
      </c>
      <c r="AU306" s="267" t="s">
        <v>147</v>
      </c>
      <c r="AV306" s="16" t="s">
        <v>147</v>
      </c>
      <c r="AW306" s="16" t="s">
        <v>37</v>
      </c>
      <c r="AX306" s="16" t="s">
        <v>77</v>
      </c>
      <c r="AY306" s="267" t="s">
        <v>136</v>
      </c>
    </row>
    <row r="307" s="14" customFormat="1">
      <c r="A307" s="14"/>
      <c r="B307" s="236"/>
      <c r="C307" s="237"/>
      <c r="D307" s="226" t="s">
        <v>151</v>
      </c>
      <c r="E307" s="238" t="s">
        <v>19</v>
      </c>
      <c r="F307" s="239" t="s">
        <v>156</v>
      </c>
      <c r="G307" s="237"/>
      <c r="H307" s="240">
        <v>78.5</v>
      </c>
      <c r="I307" s="241"/>
      <c r="J307" s="237"/>
      <c r="K307" s="237"/>
      <c r="L307" s="242"/>
      <c r="M307" s="243"/>
      <c r="N307" s="244"/>
      <c r="O307" s="244"/>
      <c r="P307" s="244"/>
      <c r="Q307" s="244"/>
      <c r="R307" s="244"/>
      <c r="S307" s="244"/>
      <c r="T307" s="24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6" t="s">
        <v>151</v>
      </c>
      <c r="AU307" s="246" t="s">
        <v>147</v>
      </c>
      <c r="AV307" s="14" t="s">
        <v>146</v>
      </c>
      <c r="AW307" s="14" t="s">
        <v>37</v>
      </c>
      <c r="AX307" s="14" t="s">
        <v>85</v>
      </c>
      <c r="AY307" s="246" t="s">
        <v>136</v>
      </c>
    </row>
    <row r="308" s="12" customFormat="1" ht="20.88" customHeight="1">
      <c r="A308" s="12"/>
      <c r="B308" s="190"/>
      <c r="C308" s="191"/>
      <c r="D308" s="192" t="s">
        <v>76</v>
      </c>
      <c r="E308" s="204" t="s">
        <v>645</v>
      </c>
      <c r="F308" s="204" t="s">
        <v>845</v>
      </c>
      <c r="G308" s="191"/>
      <c r="H308" s="191"/>
      <c r="I308" s="194"/>
      <c r="J308" s="205">
        <f>BK308</f>
        <v>0</v>
      </c>
      <c r="K308" s="191"/>
      <c r="L308" s="196"/>
      <c r="M308" s="197"/>
      <c r="N308" s="198"/>
      <c r="O308" s="198"/>
      <c r="P308" s="199">
        <f>SUM(P309:P311)</f>
        <v>0</v>
      </c>
      <c r="Q308" s="198"/>
      <c r="R308" s="199">
        <f>SUM(R309:R311)</f>
        <v>0</v>
      </c>
      <c r="S308" s="198"/>
      <c r="T308" s="200">
        <f>SUM(T309:T311)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01" t="s">
        <v>85</v>
      </c>
      <c r="AT308" s="202" t="s">
        <v>76</v>
      </c>
      <c r="AU308" s="202" t="s">
        <v>87</v>
      </c>
      <c r="AY308" s="201" t="s">
        <v>136</v>
      </c>
      <c r="BK308" s="203">
        <f>SUM(BK309:BK311)</f>
        <v>0</v>
      </c>
    </row>
    <row r="309" s="2" customFormat="1" ht="24.15" customHeight="1">
      <c r="A309" s="40"/>
      <c r="B309" s="41"/>
      <c r="C309" s="206" t="s">
        <v>360</v>
      </c>
      <c r="D309" s="206" t="s">
        <v>141</v>
      </c>
      <c r="E309" s="207" t="s">
        <v>846</v>
      </c>
      <c r="F309" s="208" t="s">
        <v>847</v>
      </c>
      <c r="G309" s="209" t="s">
        <v>209</v>
      </c>
      <c r="H309" s="210">
        <v>11.289999999999999</v>
      </c>
      <c r="I309" s="211"/>
      <c r="J309" s="212">
        <f>ROUND(I309*H309,2)</f>
        <v>0</v>
      </c>
      <c r="K309" s="208" t="s">
        <v>19</v>
      </c>
      <c r="L309" s="46"/>
      <c r="M309" s="213" t="s">
        <v>19</v>
      </c>
      <c r="N309" s="214" t="s">
        <v>48</v>
      </c>
      <c r="O309" s="86"/>
      <c r="P309" s="215">
        <f>O309*H309</f>
        <v>0</v>
      </c>
      <c r="Q309" s="215">
        <v>0</v>
      </c>
      <c r="R309" s="215">
        <f>Q309*H309</f>
        <v>0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146</v>
      </c>
      <c r="AT309" s="217" t="s">
        <v>141</v>
      </c>
      <c r="AU309" s="217" t="s">
        <v>147</v>
      </c>
      <c r="AY309" s="19" t="s">
        <v>136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85</v>
      </c>
      <c r="BK309" s="218">
        <f>ROUND(I309*H309,2)</f>
        <v>0</v>
      </c>
      <c r="BL309" s="19" t="s">
        <v>146</v>
      </c>
      <c r="BM309" s="217" t="s">
        <v>848</v>
      </c>
    </row>
    <row r="310" s="13" customFormat="1">
      <c r="A310" s="13"/>
      <c r="B310" s="224"/>
      <c r="C310" s="225"/>
      <c r="D310" s="226" t="s">
        <v>151</v>
      </c>
      <c r="E310" s="227" t="s">
        <v>19</v>
      </c>
      <c r="F310" s="228" t="s">
        <v>849</v>
      </c>
      <c r="G310" s="225"/>
      <c r="H310" s="229">
        <v>11.289999999999999</v>
      </c>
      <c r="I310" s="230"/>
      <c r="J310" s="225"/>
      <c r="K310" s="225"/>
      <c r="L310" s="231"/>
      <c r="M310" s="232"/>
      <c r="N310" s="233"/>
      <c r="O310" s="233"/>
      <c r="P310" s="233"/>
      <c r="Q310" s="233"/>
      <c r="R310" s="233"/>
      <c r="S310" s="233"/>
      <c r="T310" s="23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5" t="s">
        <v>151</v>
      </c>
      <c r="AU310" s="235" t="s">
        <v>147</v>
      </c>
      <c r="AV310" s="13" t="s">
        <v>87</v>
      </c>
      <c r="AW310" s="13" t="s">
        <v>37</v>
      </c>
      <c r="AX310" s="13" t="s">
        <v>77</v>
      </c>
      <c r="AY310" s="235" t="s">
        <v>136</v>
      </c>
    </row>
    <row r="311" s="14" customFormat="1">
      <c r="A311" s="14"/>
      <c r="B311" s="236"/>
      <c r="C311" s="237"/>
      <c r="D311" s="226" t="s">
        <v>151</v>
      </c>
      <c r="E311" s="238" t="s">
        <v>19</v>
      </c>
      <c r="F311" s="239" t="s">
        <v>156</v>
      </c>
      <c r="G311" s="237"/>
      <c r="H311" s="240">
        <v>11.289999999999999</v>
      </c>
      <c r="I311" s="241"/>
      <c r="J311" s="237"/>
      <c r="K311" s="237"/>
      <c r="L311" s="242"/>
      <c r="M311" s="243"/>
      <c r="N311" s="244"/>
      <c r="O311" s="244"/>
      <c r="P311" s="244"/>
      <c r="Q311" s="244"/>
      <c r="R311" s="244"/>
      <c r="S311" s="244"/>
      <c r="T311" s="24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6" t="s">
        <v>151</v>
      </c>
      <c r="AU311" s="246" t="s">
        <v>147</v>
      </c>
      <c r="AV311" s="14" t="s">
        <v>146</v>
      </c>
      <c r="AW311" s="14" t="s">
        <v>37</v>
      </c>
      <c r="AX311" s="14" t="s">
        <v>85</v>
      </c>
      <c r="AY311" s="246" t="s">
        <v>136</v>
      </c>
    </row>
    <row r="312" s="12" customFormat="1" ht="20.88" customHeight="1">
      <c r="A312" s="12"/>
      <c r="B312" s="190"/>
      <c r="C312" s="191"/>
      <c r="D312" s="192" t="s">
        <v>76</v>
      </c>
      <c r="E312" s="204" t="s">
        <v>264</v>
      </c>
      <c r="F312" s="204" t="s">
        <v>265</v>
      </c>
      <c r="G312" s="191"/>
      <c r="H312" s="191"/>
      <c r="I312" s="194"/>
      <c r="J312" s="205">
        <f>BK312</f>
        <v>0</v>
      </c>
      <c r="K312" s="191"/>
      <c r="L312" s="196"/>
      <c r="M312" s="197"/>
      <c r="N312" s="198"/>
      <c r="O312" s="198"/>
      <c r="P312" s="199">
        <f>SUM(P313:P315)</f>
        <v>0</v>
      </c>
      <c r="Q312" s="198"/>
      <c r="R312" s="199">
        <f>SUM(R313:R315)</f>
        <v>0</v>
      </c>
      <c r="S312" s="198"/>
      <c r="T312" s="200">
        <f>SUM(T313:T315)</f>
        <v>3.5575000000000001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01" t="s">
        <v>85</v>
      </c>
      <c r="AT312" s="202" t="s">
        <v>76</v>
      </c>
      <c r="AU312" s="202" t="s">
        <v>87</v>
      </c>
      <c r="AY312" s="201" t="s">
        <v>136</v>
      </c>
      <c r="BK312" s="203">
        <f>SUM(BK313:BK315)</f>
        <v>0</v>
      </c>
    </row>
    <row r="313" s="2" customFormat="1" ht="24.15" customHeight="1">
      <c r="A313" s="40"/>
      <c r="B313" s="41"/>
      <c r="C313" s="206" t="s">
        <v>367</v>
      </c>
      <c r="D313" s="206" t="s">
        <v>141</v>
      </c>
      <c r="E313" s="207" t="s">
        <v>850</v>
      </c>
      <c r="F313" s="208" t="s">
        <v>851</v>
      </c>
      <c r="G313" s="209" t="s">
        <v>209</v>
      </c>
      <c r="H313" s="210">
        <v>14.23</v>
      </c>
      <c r="I313" s="211"/>
      <c r="J313" s="212">
        <f>ROUND(I313*H313,2)</f>
        <v>0</v>
      </c>
      <c r="K313" s="208" t="s">
        <v>19</v>
      </c>
      <c r="L313" s="46"/>
      <c r="M313" s="213" t="s">
        <v>19</v>
      </c>
      <c r="N313" s="214" t="s">
        <v>48</v>
      </c>
      <c r="O313" s="86"/>
      <c r="P313" s="215">
        <f>O313*H313</f>
        <v>0</v>
      </c>
      <c r="Q313" s="215">
        <v>0</v>
      </c>
      <c r="R313" s="215">
        <f>Q313*H313</f>
        <v>0</v>
      </c>
      <c r="S313" s="215">
        <v>0.25</v>
      </c>
      <c r="T313" s="216">
        <f>S313*H313</f>
        <v>3.5575000000000001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146</v>
      </c>
      <c r="AT313" s="217" t="s">
        <v>141</v>
      </c>
      <c r="AU313" s="217" t="s">
        <v>147</v>
      </c>
      <c r="AY313" s="19" t="s">
        <v>136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85</v>
      </c>
      <c r="BK313" s="218">
        <f>ROUND(I313*H313,2)</f>
        <v>0</v>
      </c>
      <c r="BL313" s="19" t="s">
        <v>146</v>
      </c>
      <c r="BM313" s="217" t="s">
        <v>852</v>
      </c>
    </row>
    <row r="314" s="13" customFormat="1">
      <c r="A314" s="13"/>
      <c r="B314" s="224"/>
      <c r="C314" s="225"/>
      <c r="D314" s="226" t="s">
        <v>151</v>
      </c>
      <c r="E314" s="227" t="s">
        <v>19</v>
      </c>
      <c r="F314" s="228" t="s">
        <v>853</v>
      </c>
      <c r="G314" s="225"/>
      <c r="H314" s="229">
        <v>14.23</v>
      </c>
      <c r="I314" s="230"/>
      <c r="J314" s="225"/>
      <c r="K314" s="225"/>
      <c r="L314" s="231"/>
      <c r="M314" s="232"/>
      <c r="N314" s="233"/>
      <c r="O314" s="233"/>
      <c r="P314" s="233"/>
      <c r="Q314" s="233"/>
      <c r="R314" s="233"/>
      <c r="S314" s="233"/>
      <c r="T314" s="23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5" t="s">
        <v>151</v>
      </c>
      <c r="AU314" s="235" t="s">
        <v>147</v>
      </c>
      <c r="AV314" s="13" t="s">
        <v>87</v>
      </c>
      <c r="AW314" s="13" t="s">
        <v>37</v>
      </c>
      <c r="AX314" s="13" t="s">
        <v>77</v>
      </c>
      <c r="AY314" s="235" t="s">
        <v>136</v>
      </c>
    </row>
    <row r="315" s="14" customFormat="1">
      <c r="A315" s="14"/>
      <c r="B315" s="236"/>
      <c r="C315" s="237"/>
      <c r="D315" s="226" t="s">
        <v>151</v>
      </c>
      <c r="E315" s="238" t="s">
        <v>19</v>
      </c>
      <c r="F315" s="239" t="s">
        <v>156</v>
      </c>
      <c r="G315" s="237"/>
      <c r="H315" s="240">
        <v>14.23</v>
      </c>
      <c r="I315" s="241"/>
      <c r="J315" s="237"/>
      <c r="K315" s="237"/>
      <c r="L315" s="242"/>
      <c r="M315" s="243"/>
      <c r="N315" s="244"/>
      <c r="O315" s="244"/>
      <c r="P315" s="244"/>
      <c r="Q315" s="244"/>
      <c r="R315" s="244"/>
      <c r="S315" s="244"/>
      <c r="T315" s="24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6" t="s">
        <v>151</v>
      </c>
      <c r="AU315" s="246" t="s">
        <v>147</v>
      </c>
      <c r="AV315" s="14" t="s">
        <v>146</v>
      </c>
      <c r="AW315" s="14" t="s">
        <v>37</v>
      </c>
      <c r="AX315" s="14" t="s">
        <v>85</v>
      </c>
      <c r="AY315" s="246" t="s">
        <v>136</v>
      </c>
    </row>
    <row r="316" s="12" customFormat="1" ht="20.88" customHeight="1">
      <c r="A316" s="12"/>
      <c r="B316" s="190"/>
      <c r="C316" s="191"/>
      <c r="D316" s="192" t="s">
        <v>76</v>
      </c>
      <c r="E316" s="204" t="s">
        <v>279</v>
      </c>
      <c r="F316" s="204" t="s">
        <v>280</v>
      </c>
      <c r="G316" s="191"/>
      <c r="H316" s="191"/>
      <c r="I316" s="194"/>
      <c r="J316" s="205">
        <f>BK316</f>
        <v>0</v>
      </c>
      <c r="K316" s="191"/>
      <c r="L316" s="196"/>
      <c r="M316" s="197"/>
      <c r="N316" s="198"/>
      <c r="O316" s="198"/>
      <c r="P316" s="199">
        <f>SUM(P317:P332)</f>
        <v>0</v>
      </c>
      <c r="Q316" s="198"/>
      <c r="R316" s="199">
        <f>SUM(R317:R332)</f>
        <v>0.38000987999999997</v>
      </c>
      <c r="S316" s="198"/>
      <c r="T316" s="200">
        <f>SUM(T317:T332)</f>
        <v>1.97536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1" t="s">
        <v>85</v>
      </c>
      <c r="AT316" s="202" t="s">
        <v>76</v>
      </c>
      <c r="AU316" s="202" t="s">
        <v>87</v>
      </c>
      <c r="AY316" s="201" t="s">
        <v>136</v>
      </c>
      <c r="BK316" s="203">
        <f>SUM(BK317:BK332)</f>
        <v>0</v>
      </c>
    </row>
    <row r="317" s="2" customFormat="1" ht="24.15" customHeight="1">
      <c r="A317" s="40"/>
      <c r="B317" s="41"/>
      <c r="C317" s="206" t="s">
        <v>374</v>
      </c>
      <c r="D317" s="206" t="s">
        <v>141</v>
      </c>
      <c r="E317" s="207" t="s">
        <v>282</v>
      </c>
      <c r="F317" s="208" t="s">
        <v>283</v>
      </c>
      <c r="G317" s="209" t="s">
        <v>144</v>
      </c>
      <c r="H317" s="210">
        <v>12.346</v>
      </c>
      <c r="I317" s="211"/>
      <c r="J317" s="212">
        <f>ROUND(I317*H317,2)</f>
        <v>0</v>
      </c>
      <c r="K317" s="208" t="s">
        <v>145</v>
      </c>
      <c r="L317" s="46"/>
      <c r="M317" s="213" t="s">
        <v>19</v>
      </c>
      <c r="N317" s="214" t="s">
        <v>48</v>
      </c>
      <c r="O317" s="86"/>
      <c r="P317" s="215">
        <f>O317*H317</f>
        <v>0</v>
      </c>
      <c r="Q317" s="215">
        <v>0</v>
      </c>
      <c r="R317" s="215">
        <f>Q317*H317</f>
        <v>0</v>
      </c>
      <c r="S317" s="215">
        <v>0.037499999999999999</v>
      </c>
      <c r="T317" s="216">
        <f>S317*H317</f>
        <v>0.46297499999999997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146</v>
      </c>
      <c r="AT317" s="217" t="s">
        <v>141</v>
      </c>
      <c r="AU317" s="217" t="s">
        <v>147</v>
      </c>
      <c r="AY317" s="19" t="s">
        <v>136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85</v>
      </c>
      <c r="BK317" s="218">
        <f>ROUND(I317*H317,2)</f>
        <v>0</v>
      </c>
      <c r="BL317" s="19" t="s">
        <v>146</v>
      </c>
      <c r="BM317" s="217" t="s">
        <v>854</v>
      </c>
    </row>
    <row r="318" s="2" customFormat="1">
      <c r="A318" s="40"/>
      <c r="B318" s="41"/>
      <c r="C318" s="42"/>
      <c r="D318" s="219" t="s">
        <v>149</v>
      </c>
      <c r="E318" s="42"/>
      <c r="F318" s="220" t="s">
        <v>285</v>
      </c>
      <c r="G318" s="42"/>
      <c r="H318" s="42"/>
      <c r="I318" s="221"/>
      <c r="J318" s="42"/>
      <c r="K318" s="42"/>
      <c r="L318" s="46"/>
      <c r="M318" s="222"/>
      <c r="N318" s="22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149</v>
      </c>
      <c r="AU318" s="19" t="s">
        <v>147</v>
      </c>
    </row>
    <row r="319" s="13" customFormat="1">
      <c r="A319" s="13"/>
      <c r="B319" s="224"/>
      <c r="C319" s="225"/>
      <c r="D319" s="226" t="s">
        <v>151</v>
      </c>
      <c r="E319" s="227" t="s">
        <v>19</v>
      </c>
      <c r="F319" s="228" t="s">
        <v>855</v>
      </c>
      <c r="G319" s="225"/>
      <c r="H319" s="229">
        <v>12.346</v>
      </c>
      <c r="I319" s="230"/>
      <c r="J319" s="225"/>
      <c r="K319" s="225"/>
      <c r="L319" s="231"/>
      <c r="M319" s="232"/>
      <c r="N319" s="233"/>
      <c r="O319" s="233"/>
      <c r="P319" s="233"/>
      <c r="Q319" s="233"/>
      <c r="R319" s="233"/>
      <c r="S319" s="233"/>
      <c r="T319" s="23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5" t="s">
        <v>151</v>
      </c>
      <c r="AU319" s="235" t="s">
        <v>147</v>
      </c>
      <c r="AV319" s="13" t="s">
        <v>87</v>
      </c>
      <c r="AW319" s="13" t="s">
        <v>37</v>
      </c>
      <c r="AX319" s="13" t="s">
        <v>77</v>
      </c>
      <c r="AY319" s="235" t="s">
        <v>136</v>
      </c>
    </row>
    <row r="320" s="14" customFormat="1">
      <c r="A320" s="14"/>
      <c r="B320" s="236"/>
      <c r="C320" s="237"/>
      <c r="D320" s="226" t="s">
        <v>151</v>
      </c>
      <c r="E320" s="238" t="s">
        <v>19</v>
      </c>
      <c r="F320" s="239" t="s">
        <v>156</v>
      </c>
      <c r="G320" s="237"/>
      <c r="H320" s="240">
        <v>12.346</v>
      </c>
      <c r="I320" s="241"/>
      <c r="J320" s="237"/>
      <c r="K320" s="237"/>
      <c r="L320" s="242"/>
      <c r="M320" s="243"/>
      <c r="N320" s="244"/>
      <c r="O320" s="244"/>
      <c r="P320" s="244"/>
      <c r="Q320" s="244"/>
      <c r="R320" s="244"/>
      <c r="S320" s="244"/>
      <c r="T320" s="24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6" t="s">
        <v>151</v>
      </c>
      <c r="AU320" s="246" t="s">
        <v>147</v>
      </c>
      <c r="AV320" s="14" t="s">
        <v>146</v>
      </c>
      <c r="AW320" s="14" t="s">
        <v>37</v>
      </c>
      <c r="AX320" s="14" t="s">
        <v>85</v>
      </c>
      <c r="AY320" s="246" t="s">
        <v>136</v>
      </c>
    </row>
    <row r="321" s="2" customFormat="1" ht="16.5" customHeight="1">
      <c r="A321" s="40"/>
      <c r="B321" s="41"/>
      <c r="C321" s="206" t="s">
        <v>379</v>
      </c>
      <c r="D321" s="206" t="s">
        <v>141</v>
      </c>
      <c r="E321" s="207" t="s">
        <v>295</v>
      </c>
      <c r="F321" s="208" t="s">
        <v>296</v>
      </c>
      <c r="G321" s="209" t="s">
        <v>144</v>
      </c>
      <c r="H321" s="210">
        <v>12.346</v>
      </c>
      <c r="I321" s="211"/>
      <c r="J321" s="212">
        <f>ROUND(I321*H321,2)</f>
        <v>0</v>
      </c>
      <c r="K321" s="208" t="s">
        <v>145</v>
      </c>
      <c r="L321" s="46"/>
      <c r="M321" s="213" t="s">
        <v>19</v>
      </c>
      <c r="N321" s="214" t="s">
        <v>48</v>
      </c>
      <c r="O321" s="86"/>
      <c r="P321" s="215">
        <f>O321*H321</f>
        <v>0</v>
      </c>
      <c r="Q321" s="215">
        <v>0</v>
      </c>
      <c r="R321" s="215">
        <f>Q321*H321</f>
        <v>0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146</v>
      </c>
      <c r="AT321" s="217" t="s">
        <v>141</v>
      </c>
      <c r="AU321" s="217" t="s">
        <v>147</v>
      </c>
      <c r="AY321" s="19" t="s">
        <v>136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85</v>
      </c>
      <c r="BK321" s="218">
        <f>ROUND(I321*H321,2)</f>
        <v>0</v>
      </c>
      <c r="BL321" s="19" t="s">
        <v>146</v>
      </c>
      <c r="BM321" s="217" t="s">
        <v>856</v>
      </c>
    </row>
    <row r="322" s="2" customFormat="1">
      <c r="A322" s="40"/>
      <c r="B322" s="41"/>
      <c r="C322" s="42"/>
      <c r="D322" s="219" t="s">
        <v>149</v>
      </c>
      <c r="E322" s="42"/>
      <c r="F322" s="220" t="s">
        <v>298</v>
      </c>
      <c r="G322" s="42"/>
      <c r="H322" s="42"/>
      <c r="I322" s="221"/>
      <c r="J322" s="42"/>
      <c r="K322" s="42"/>
      <c r="L322" s="46"/>
      <c r="M322" s="222"/>
      <c r="N322" s="223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149</v>
      </c>
      <c r="AU322" s="19" t="s">
        <v>147</v>
      </c>
    </row>
    <row r="323" s="13" customFormat="1">
      <c r="A323" s="13"/>
      <c r="B323" s="224"/>
      <c r="C323" s="225"/>
      <c r="D323" s="226" t="s">
        <v>151</v>
      </c>
      <c r="E323" s="227" t="s">
        <v>19</v>
      </c>
      <c r="F323" s="228" t="s">
        <v>857</v>
      </c>
      <c r="G323" s="225"/>
      <c r="H323" s="229">
        <v>12.346</v>
      </c>
      <c r="I323" s="230"/>
      <c r="J323" s="225"/>
      <c r="K323" s="225"/>
      <c r="L323" s="231"/>
      <c r="M323" s="232"/>
      <c r="N323" s="233"/>
      <c r="O323" s="233"/>
      <c r="P323" s="233"/>
      <c r="Q323" s="233"/>
      <c r="R323" s="233"/>
      <c r="S323" s="233"/>
      <c r="T323" s="23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5" t="s">
        <v>151</v>
      </c>
      <c r="AU323" s="235" t="s">
        <v>147</v>
      </c>
      <c r="AV323" s="13" t="s">
        <v>87</v>
      </c>
      <c r="AW323" s="13" t="s">
        <v>37</v>
      </c>
      <c r="AX323" s="13" t="s">
        <v>77</v>
      </c>
      <c r="AY323" s="235" t="s">
        <v>136</v>
      </c>
    </row>
    <row r="324" s="14" customFormat="1">
      <c r="A324" s="14"/>
      <c r="B324" s="236"/>
      <c r="C324" s="237"/>
      <c r="D324" s="226" t="s">
        <v>151</v>
      </c>
      <c r="E324" s="238" t="s">
        <v>19</v>
      </c>
      <c r="F324" s="239" t="s">
        <v>156</v>
      </c>
      <c r="G324" s="237"/>
      <c r="H324" s="240">
        <v>12.346</v>
      </c>
      <c r="I324" s="241"/>
      <c r="J324" s="237"/>
      <c r="K324" s="237"/>
      <c r="L324" s="242"/>
      <c r="M324" s="243"/>
      <c r="N324" s="244"/>
      <c r="O324" s="244"/>
      <c r="P324" s="244"/>
      <c r="Q324" s="244"/>
      <c r="R324" s="244"/>
      <c r="S324" s="244"/>
      <c r="T324" s="24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6" t="s">
        <v>151</v>
      </c>
      <c r="AU324" s="246" t="s">
        <v>147</v>
      </c>
      <c r="AV324" s="14" t="s">
        <v>146</v>
      </c>
      <c r="AW324" s="14" t="s">
        <v>37</v>
      </c>
      <c r="AX324" s="14" t="s">
        <v>85</v>
      </c>
      <c r="AY324" s="246" t="s">
        <v>136</v>
      </c>
    </row>
    <row r="325" s="2" customFormat="1" ht="24.15" customHeight="1">
      <c r="A325" s="40"/>
      <c r="B325" s="41"/>
      <c r="C325" s="206" t="s">
        <v>384</v>
      </c>
      <c r="D325" s="206" t="s">
        <v>141</v>
      </c>
      <c r="E325" s="207" t="s">
        <v>858</v>
      </c>
      <c r="F325" s="208" t="s">
        <v>859</v>
      </c>
      <c r="G325" s="209" t="s">
        <v>144</v>
      </c>
      <c r="H325" s="210">
        <v>12.346</v>
      </c>
      <c r="I325" s="211"/>
      <c r="J325" s="212">
        <f>ROUND(I325*H325,2)</f>
        <v>0</v>
      </c>
      <c r="K325" s="208" t="s">
        <v>145</v>
      </c>
      <c r="L325" s="46"/>
      <c r="M325" s="213" t="s">
        <v>19</v>
      </c>
      <c r="N325" s="214" t="s">
        <v>48</v>
      </c>
      <c r="O325" s="86"/>
      <c r="P325" s="215">
        <f>O325*H325</f>
        <v>0</v>
      </c>
      <c r="Q325" s="215">
        <v>0.030779999999999998</v>
      </c>
      <c r="R325" s="215">
        <f>Q325*H325</f>
        <v>0.38000987999999997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146</v>
      </c>
      <c r="AT325" s="217" t="s">
        <v>141</v>
      </c>
      <c r="AU325" s="217" t="s">
        <v>147</v>
      </c>
      <c r="AY325" s="19" t="s">
        <v>136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85</v>
      </c>
      <c r="BK325" s="218">
        <f>ROUND(I325*H325,2)</f>
        <v>0</v>
      </c>
      <c r="BL325" s="19" t="s">
        <v>146</v>
      </c>
      <c r="BM325" s="217" t="s">
        <v>860</v>
      </c>
    </row>
    <row r="326" s="2" customFormat="1">
      <c r="A326" s="40"/>
      <c r="B326" s="41"/>
      <c r="C326" s="42"/>
      <c r="D326" s="219" t="s">
        <v>149</v>
      </c>
      <c r="E326" s="42"/>
      <c r="F326" s="220" t="s">
        <v>861</v>
      </c>
      <c r="G326" s="42"/>
      <c r="H326" s="42"/>
      <c r="I326" s="221"/>
      <c r="J326" s="42"/>
      <c r="K326" s="42"/>
      <c r="L326" s="46"/>
      <c r="M326" s="222"/>
      <c r="N326" s="22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149</v>
      </c>
      <c r="AU326" s="19" t="s">
        <v>147</v>
      </c>
    </row>
    <row r="327" s="13" customFormat="1">
      <c r="A327" s="13"/>
      <c r="B327" s="224"/>
      <c r="C327" s="225"/>
      <c r="D327" s="226" t="s">
        <v>151</v>
      </c>
      <c r="E327" s="227" t="s">
        <v>19</v>
      </c>
      <c r="F327" s="228" t="s">
        <v>857</v>
      </c>
      <c r="G327" s="225"/>
      <c r="H327" s="229">
        <v>12.346</v>
      </c>
      <c r="I327" s="230"/>
      <c r="J327" s="225"/>
      <c r="K327" s="225"/>
      <c r="L327" s="231"/>
      <c r="M327" s="232"/>
      <c r="N327" s="233"/>
      <c r="O327" s="233"/>
      <c r="P327" s="233"/>
      <c r="Q327" s="233"/>
      <c r="R327" s="233"/>
      <c r="S327" s="233"/>
      <c r="T327" s="23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5" t="s">
        <v>151</v>
      </c>
      <c r="AU327" s="235" t="s">
        <v>147</v>
      </c>
      <c r="AV327" s="13" t="s">
        <v>87</v>
      </c>
      <c r="AW327" s="13" t="s">
        <v>37</v>
      </c>
      <c r="AX327" s="13" t="s">
        <v>77</v>
      </c>
      <c r="AY327" s="235" t="s">
        <v>136</v>
      </c>
    </row>
    <row r="328" s="14" customFormat="1">
      <c r="A328" s="14"/>
      <c r="B328" s="236"/>
      <c r="C328" s="237"/>
      <c r="D328" s="226" t="s">
        <v>151</v>
      </c>
      <c r="E328" s="238" t="s">
        <v>19</v>
      </c>
      <c r="F328" s="239" t="s">
        <v>156</v>
      </c>
      <c r="G328" s="237"/>
      <c r="H328" s="240">
        <v>12.346</v>
      </c>
      <c r="I328" s="241"/>
      <c r="J328" s="237"/>
      <c r="K328" s="237"/>
      <c r="L328" s="242"/>
      <c r="M328" s="243"/>
      <c r="N328" s="244"/>
      <c r="O328" s="244"/>
      <c r="P328" s="244"/>
      <c r="Q328" s="244"/>
      <c r="R328" s="244"/>
      <c r="S328" s="244"/>
      <c r="T328" s="24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6" t="s">
        <v>151</v>
      </c>
      <c r="AU328" s="246" t="s">
        <v>147</v>
      </c>
      <c r="AV328" s="14" t="s">
        <v>146</v>
      </c>
      <c r="AW328" s="14" t="s">
        <v>37</v>
      </c>
      <c r="AX328" s="14" t="s">
        <v>85</v>
      </c>
      <c r="AY328" s="246" t="s">
        <v>136</v>
      </c>
    </row>
    <row r="329" s="2" customFormat="1" ht="24.15" customHeight="1">
      <c r="A329" s="40"/>
      <c r="B329" s="41"/>
      <c r="C329" s="206" t="s">
        <v>388</v>
      </c>
      <c r="D329" s="206" t="s">
        <v>141</v>
      </c>
      <c r="E329" s="207" t="s">
        <v>862</v>
      </c>
      <c r="F329" s="208" t="s">
        <v>863</v>
      </c>
      <c r="G329" s="209" t="s">
        <v>144</v>
      </c>
      <c r="H329" s="210">
        <v>12.346</v>
      </c>
      <c r="I329" s="211"/>
      <c r="J329" s="212">
        <f>ROUND(I329*H329,2)</f>
        <v>0</v>
      </c>
      <c r="K329" s="208" t="s">
        <v>145</v>
      </c>
      <c r="L329" s="46"/>
      <c r="M329" s="213" t="s">
        <v>19</v>
      </c>
      <c r="N329" s="214" t="s">
        <v>48</v>
      </c>
      <c r="O329" s="86"/>
      <c r="P329" s="215">
        <f>O329*H329</f>
        <v>0</v>
      </c>
      <c r="Q329" s="215">
        <v>0</v>
      </c>
      <c r="R329" s="215">
        <f>Q329*H329</f>
        <v>0</v>
      </c>
      <c r="S329" s="215">
        <v>0.1225</v>
      </c>
      <c r="T329" s="216">
        <f>S329*H329</f>
        <v>1.5123850000000001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146</v>
      </c>
      <c r="AT329" s="217" t="s">
        <v>141</v>
      </c>
      <c r="AU329" s="217" t="s">
        <v>147</v>
      </c>
      <c r="AY329" s="19" t="s">
        <v>136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85</v>
      </c>
      <c r="BK329" s="218">
        <f>ROUND(I329*H329,2)</f>
        <v>0</v>
      </c>
      <c r="BL329" s="19" t="s">
        <v>146</v>
      </c>
      <c r="BM329" s="217" t="s">
        <v>864</v>
      </c>
    </row>
    <row r="330" s="2" customFormat="1">
      <c r="A330" s="40"/>
      <c r="B330" s="41"/>
      <c r="C330" s="42"/>
      <c r="D330" s="219" t="s">
        <v>149</v>
      </c>
      <c r="E330" s="42"/>
      <c r="F330" s="220" t="s">
        <v>865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149</v>
      </c>
      <c r="AU330" s="19" t="s">
        <v>147</v>
      </c>
    </row>
    <row r="331" s="13" customFormat="1">
      <c r="A331" s="13"/>
      <c r="B331" s="224"/>
      <c r="C331" s="225"/>
      <c r="D331" s="226" t="s">
        <v>151</v>
      </c>
      <c r="E331" s="227" t="s">
        <v>19</v>
      </c>
      <c r="F331" s="228" t="s">
        <v>857</v>
      </c>
      <c r="G331" s="225"/>
      <c r="H331" s="229">
        <v>12.346</v>
      </c>
      <c r="I331" s="230"/>
      <c r="J331" s="225"/>
      <c r="K331" s="225"/>
      <c r="L331" s="231"/>
      <c r="M331" s="232"/>
      <c r="N331" s="233"/>
      <c r="O331" s="233"/>
      <c r="P331" s="233"/>
      <c r="Q331" s="233"/>
      <c r="R331" s="233"/>
      <c r="S331" s="233"/>
      <c r="T331" s="23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5" t="s">
        <v>151</v>
      </c>
      <c r="AU331" s="235" t="s">
        <v>147</v>
      </c>
      <c r="AV331" s="13" t="s">
        <v>87</v>
      </c>
      <c r="AW331" s="13" t="s">
        <v>37</v>
      </c>
      <c r="AX331" s="13" t="s">
        <v>77</v>
      </c>
      <c r="AY331" s="235" t="s">
        <v>136</v>
      </c>
    </row>
    <row r="332" s="14" customFormat="1">
      <c r="A332" s="14"/>
      <c r="B332" s="236"/>
      <c r="C332" s="237"/>
      <c r="D332" s="226" t="s">
        <v>151</v>
      </c>
      <c r="E332" s="238" t="s">
        <v>19</v>
      </c>
      <c r="F332" s="239" t="s">
        <v>156</v>
      </c>
      <c r="G332" s="237"/>
      <c r="H332" s="240">
        <v>12.346</v>
      </c>
      <c r="I332" s="241"/>
      <c r="J332" s="237"/>
      <c r="K332" s="237"/>
      <c r="L332" s="242"/>
      <c r="M332" s="243"/>
      <c r="N332" s="244"/>
      <c r="O332" s="244"/>
      <c r="P332" s="244"/>
      <c r="Q332" s="244"/>
      <c r="R332" s="244"/>
      <c r="S332" s="244"/>
      <c r="T332" s="24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6" t="s">
        <v>151</v>
      </c>
      <c r="AU332" s="246" t="s">
        <v>147</v>
      </c>
      <c r="AV332" s="14" t="s">
        <v>146</v>
      </c>
      <c r="AW332" s="14" t="s">
        <v>37</v>
      </c>
      <c r="AX332" s="14" t="s">
        <v>85</v>
      </c>
      <c r="AY332" s="246" t="s">
        <v>136</v>
      </c>
    </row>
    <row r="333" s="12" customFormat="1" ht="22.8" customHeight="1">
      <c r="A333" s="12"/>
      <c r="B333" s="190"/>
      <c r="C333" s="191"/>
      <c r="D333" s="192" t="s">
        <v>76</v>
      </c>
      <c r="E333" s="204" t="s">
        <v>309</v>
      </c>
      <c r="F333" s="204" t="s">
        <v>310</v>
      </c>
      <c r="G333" s="191"/>
      <c r="H333" s="191"/>
      <c r="I333" s="194"/>
      <c r="J333" s="205">
        <f>BK333</f>
        <v>0</v>
      </c>
      <c r="K333" s="191"/>
      <c r="L333" s="196"/>
      <c r="M333" s="197"/>
      <c r="N333" s="198"/>
      <c r="O333" s="198"/>
      <c r="P333" s="199">
        <f>SUM(P334:P346)</f>
        <v>0</v>
      </c>
      <c r="Q333" s="198"/>
      <c r="R333" s="199">
        <f>SUM(R334:R346)</f>
        <v>0</v>
      </c>
      <c r="S333" s="198"/>
      <c r="T333" s="200">
        <f>SUM(T334:T346)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01" t="s">
        <v>85</v>
      </c>
      <c r="AT333" s="202" t="s">
        <v>76</v>
      </c>
      <c r="AU333" s="202" t="s">
        <v>85</v>
      </c>
      <c r="AY333" s="201" t="s">
        <v>136</v>
      </c>
      <c r="BK333" s="203">
        <f>SUM(BK334:BK346)</f>
        <v>0</v>
      </c>
    </row>
    <row r="334" s="2" customFormat="1" ht="24.15" customHeight="1">
      <c r="A334" s="40"/>
      <c r="B334" s="41"/>
      <c r="C334" s="206" t="s">
        <v>393</v>
      </c>
      <c r="D334" s="206" t="s">
        <v>141</v>
      </c>
      <c r="E334" s="207" t="s">
        <v>312</v>
      </c>
      <c r="F334" s="208" t="s">
        <v>313</v>
      </c>
      <c r="G334" s="209" t="s">
        <v>314</v>
      </c>
      <c r="H334" s="210">
        <v>31.635999999999999</v>
      </c>
      <c r="I334" s="211"/>
      <c r="J334" s="212">
        <f>ROUND(I334*H334,2)</f>
        <v>0</v>
      </c>
      <c r="K334" s="208" t="s">
        <v>145</v>
      </c>
      <c r="L334" s="46"/>
      <c r="M334" s="213" t="s">
        <v>19</v>
      </c>
      <c r="N334" s="214" t="s">
        <v>48</v>
      </c>
      <c r="O334" s="86"/>
      <c r="P334" s="215">
        <f>O334*H334</f>
        <v>0</v>
      </c>
      <c r="Q334" s="215">
        <v>0</v>
      </c>
      <c r="R334" s="215">
        <f>Q334*H334</f>
        <v>0</v>
      </c>
      <c r="S334" s="215">
        <v>0</v>
      </c>
      <c r="T334" s="21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7" t="s">
        <v>146</v>
      </c>
      <c r="AT334" s="217" t="s">
        <v>141</v>
      </c>
      <c r="AU334" s="217" t="s">
        <v>87</v>
      </c>
      <c r="AY334" s="19" t="s">
        <v>136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9" t="s">
        <v>85</v>
      </c>
      <c r="BK334" s="218">
        <f>ROUND(I334*H334,2)</f>
        <v>0</v>
      </c>
      <c r="BL334" s="19" t="s">
        <v>146</v>
      </c>
      <c r="BM334" s="217" t="s">
        <v>866</v>
      </c>
    </row>
    <row r="335" s="2" customFormat="1">
      <c r="A335" s="40"/>
      <c r="B335" s="41"/>
      <c r="C335" s="42"/>
      <c r="D335" s="219" t="s">
        <v>149</v>
      </c>
      <c r="E335" s="42"/>
      <c r="F335" s="220" t="s">
        <v>316</v>
      </c>
      <c r="G335" s="42"/>
      <c r="H335" s="42"/>
      <c r="I335" s="221"/>
      <c r="J335" s="42"/>
      <c r="K335" s="42"/>
      <c r="L335" s="46"/>
      <c r="M335" s="222"/>
      <c r="N335" s="223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149</v>
      </c>
      <c r="AU335" s="19" t="s">
        <v>87</v>
      </c>
    </row>
    <row r="336" s="2" customFormat="1" ht="24.15" customHeight="1">
      <c r="A336" s="40"/>
      <c r="B336" s="41"/>
      <c r="C336" s="206" t="s">
        <v>398</v>
      </c>
      <c r="D336" s="206" t="s">
        <v>141</v>
      </c>
      <c r="E336" s="207" t="s">
        <v>318</v>
      </c>
      <c r="F336" s="208" t="s">
        <v>319</v>
      </c>
      <c r="G336" s="209" t="s">
        <v>314</v>
      </c>
      <c r="H336" s="210">
        <v>31.635999999999999</v>
      </c>
      <c r="I336" s="211"/>
      <c r="J336" s="212">
        <f>ROUND(I336*H336,2)</f>
        <v>0</v>
      </c>
      <c r="K336" s="208" t="s">
        <v>145</v>
      </c>
      <c r="L336" s="46"/>
      <c r="M336" s="213" t="s">
        <v>19</v>
      </c>
      <c r="N336" s="214" t="s">
        <v>48</v>
      </c>
      <c r="O336" s="86"/>
      <c r="P336" s="215">
        <f>O336*H336</f>
        <v>0</v>
      </c>
      <c r="Q336" s="215">
        <v>0</v>
      </c>
      <c r="R336" s="215">
        <f>Q336*H336</f>
        <v>0</v>
      </c>
      <c r="S336" s="215">
        <v>0</v>
      </c>
      <c r="T336" s="21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7" t="s">
        <v>146</v>
      </c>
      <c r="AT336" s="217" t="s">
        <v>141</v>
      </c>
      <c r="AU336" s="217" t="s">
        <v>87</v>
      </c>
      <c r="AY336" s="19" t="s">
        <v>136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9" t="s">
        <v>85</v>
      </c>
      <c r="BK336" s="218">
        <f>ROUND(I336*H336,2)</f>
        <v>0</v>
      </c>
      <c r="BL336" s="19" t="s">
        <v>146</v>
      </c>
      <c r="BM336" s="217" t="s">
        <v>867</v>
      </c>
    </row>
    <row r="337" s="2" customFormat="1">
      <c r="A337" s="40"/>
      <c r="B337" s="41"/>
      <c r="C337" s="42"/>
      <c r="D337" s="219" t="s">
        <v>149</v>
      </c>
      <c r="E337" s="42"/>
      <c r="F337" s="220" t="s">
        <v>321</v>
      </c>
      <c r="G337" s="42"/>
      <c r="H337" s="42"/>
      <c r="I337" s="221"/>
      <c r="J337" s="42"/>
      <c r="K337" s="42"/>
      <c r="L337" s="46"/>
      <c r="M337" s="222"/>
      <c r="N337" s="223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149</v>
      </c>
      <c r="AU337" s="19" t="s">
        <v>87</v>
      </c>
    </row>
    <row r="338" s="2" customFormat="1" ht="16.5" customHeight="1">
      <c r="A338" s="40"/>
      <c r="B338" s="41"/>
      <c r="C338" s="206" t="s">
        <v>403</v>
      </c>
      <c r="D338" s="206" t="s">
        <v>141</v>
      </c>
      <c r="E338" s="207" t="s">
        <v>323</v>
      </c>
      <c r="F338" s="208" t="s">
        <v>324</v>
      </c>
      <c r="G338" s="209" t="s">
        <v>314</v>
      </c>
      <c r="H338" s="210">
        <v>31.635999999999999</v>
      </c>
      <c r="I338" s="211"/>
      <c r="J338" s="212">
        <f>ROUND(I338*H338,2)</f>
        <v>0</v>
      </c>
      <c r="K338" s="208" t="s">
        <v>145</v>
      </c>
      <c r="L338" s="46"/>
      <c r="M338" s="213" t="s">
        <v>19</v>
      </c>
      <c r="N338" s="214" t="s">
        <v>48</v>
      </c>
      <c r="O338" s="86"/>
      <c r="P338" s="215">
        <f>O338*H338</f>
        <v>0</v>
      </c>
      <c r="Q338" s="215">
        <v>0</v>
      </c>
      <c r="R338" s="215">
        <f>Q338*H338</f>
        <v>0</v>
      </c>
      <c r="S338" s="215">
        <v>0</v>
      </c>
      <c r="T338" s="21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7" t="s">
        <v>146</v>
      </c>
      <c r="AT338" s="217" t="s">
        <v>141</v>
      </c>
      <c r="AU338" s="217" t="s">
        <v>87</v>
      </c>
      <c r="AY338" s="19" t="s">
        <v>136</v>
      </c>
      <c r="BE338" s="218">
        <f>IF(N338="základní",J338,0)</f>
        <v>0</v>
      </c>
      <c r="BF338" s="218">
        <f>IF(N338="snížená",J338,0)</f>
        <v>0</v>
      </c>
      <c r="BG338" s="218">
        <f>IF(N338="zákl. přenesená",J338,0)</f>
        <v>0</v>
      </c>
      <c r="BH338" s="218">
        <f>IF(N338="sníž. přenesená",J338,0)</f>
        <v>0</v>
      </c>
      <c r="BI338" s="218">
        <f>IF(N338="nulová",J338,0)</f>
        <v>0</v>
      </c>
      <c r="BJ338" s="19" t="s">
        <v>85</v>
      </c>
      <c r="BK338" s="218">
        <f>ROUND(I338*H338,2)</f>
        <v>0</v>
      </c>
      <c r="BL338" s="19" t="s">
        <v>146</v>
      </c>
      <c r="BM338" s="217" t="s">
        <v>868</v>
      </c>
    </row>
    <row r="339" s="2" customFormat="1">
      <c r="A339" s="40"/>
      <c r="B339" s="41"/>
      <c r="C339" s="42"/>
      <c r="D339" s="219" t="s">
        <v>149</v>
      </c>
      <c r="E339" s="42"/>
      <c r="F339" s="220" t="s">
        <v>326</v>
      </c>
      <c r="G339" s="42"/>
      <c r="H339" s="42"/>
      <c r="I339" s="221"/>
      <c r="J339" s="42"/>
      <c r="K339" s="42"/>
      <c r="L339" s="46"/>
      <c r="M339" s="222"/>
      <c r="N339" s="223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149</v>
      </c>
      <c r="AU339" s="19" t="s">
        <v>87</v>
      </c>
    </row>
    <row r="340" s="2" customFormat="1" ht="21.75" customHeight="1">
      <c r="A340" s="40"/>
      <c r="B340" s="41"/>
      <c r="C340" s="206" t="s">
        <v>408</v>
      </c>
      <c r="D340" s="206" t="s">
        <v>141</v>
      </c>
      <c r="E340" s="207" t="s">
        <v>328</v>
      </c>
      <c r="F340" s="208" t="s">
        <v>329</v>
      </c>
      <c r="G340" s="209" t="s">
        <v>314</v>
      </c>
      <c r="H340" s="210">
        <v>31.635999999999999</v>
      </c>
      <c r="I340" s="211"/>
      <c r="J340" s="212">
        <f>ROUND(I340*H340,2)</f>
        <v>0</v>
      </c>
      <c r="K340" s="208" t="s">
        <v>145</v>
      </c>
      <c r="L340" s="46"/>
      <c r="M340" s="213" t="s">
        <v>19</v>
      </c>
      <c r="N340" s="214" t="s">
        <v>48</v>
      </c>
      <c r="O340" s="86"/>
      <c r="P340" s="215">
        <f>O340*H340</f>
        <v>0</v>
      </c>
      <c r="Q340" s="215">
        <v>0</v>
      </c>
      <c r="R340" s="215">
        <f>Q340*H340</f>
        <v>0</v>
      </c>
      <c r="S340" s="215">
        <v>0</v>
      </c>
      <c r="T340" s="21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7" t="s">
        <v>146</v>
      </c>
      <c r="AT340" s="217" t="s">
        <v>141</v>
      </c>
      <c r="AU340" s="217" t="s">
        <v>87</v>
      </c>
      <c r="AY340" s="19" t="s">
        <v>136</v>
      </c>
      <c r="BE340" s="218">
        <f>IF(N340="základní",J340,0)</f>
        <v>0</v>
      </c>
      <c r="BF340" s="218">
        <f>IF(N340="snížená",J340,0)</f>
        <v>0</v>
      </c>
      <c r="BG340" s="218">
        <f>IF(N340="zákl. přenesená",J340,0)</f>
        <v>0</v>
      </c>
      <c r="BH340" s="218">
        <f>IF(N340="sníž. přenesená",J340,0)</f>
        <v>0</v>
      </c>
      <c r="BI340" s="218">
        <f>IF(N340="nulová",J340,0)</f>
        <v>0</v>
      </c>
      <c r="BJ340" s="19" t="s">
        <v>85</v>
      </c>
      <c r="BK340" s="218">
        <f>ROUND(I340*H340,2)</f>
        <v>0</v>
      </c>
      <c r="BL340" s="19" t="s">
        <v>146</v>
      </c>
      <c r="BM340" s="217" t="s">
        <v>869</v>
      </c>
    </row>
    <row r="341" s="2" customFormat="1">
      <c r="A341" s="40"/>
      <c r="B341" s="41"/>
      <c r="C341" s="42"/>
      <c r="D341" s="219" t="s">
        <v>149</v>
      </c>
      <c r="E341" s="42"/>
      <c r="F341" s="220" t="s">
        <v>331</v>
      </c>
      <c r="G341" s="42"/>
      <c r="H341" s="42"/>
      <c r="I341" s="221"/>
      <c r="J341" s="42"/>
      <c r="K341" s="42"/>
      <c r="L341" s="46"/>
      <c r="M341" s="222"/>
      <c r="N341" s="223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149</v>
      </c>
      <c r="AU341" s="19" t="s">
        <v>87</v>
      </c>
    </row>
    <row r="342" s="2" customFormat="1" ht="16.5" customHeight="1">
      <c r="A342" s="40"/>
      <c r="B342" s="41"/>
      <c r="C342" s="206" t="s">
        <v>414</v>
      </c>
      <c r="D342" s="206" t="s">
        <v>141</v>
      </c>
      <c r="E342" s="207" t="s">
        <v>333</v>
      </c>
      <c r="F342" s="208" t="s">
        <v>334</v>
      </c>
      <c r="G342" s="209" t="s">
        <v>314</v>
      </c>
      <c r="H342" s="210">
        <v>601.08399999999995</v>
      </c>
      <c r="I342" s="211"/>
      <c r="J342" s="212">
        <f>ROUND(I342*H342,2)</f>
        <v>0</v>
      </c>
      <c r="K342" s="208" t="s">
        <v>145</v>
      </c>
      <c r="L342" s="46"/>
      <c r="M342" s="213" t="s">
        <v>19</v>
      </c>
      <c r="N342" s="214" t="s">
        <v>48</v>
      </c>
      <c r="O342" s="86"/>
      <c r="P342" s="215">
        <f>O342*H342</f>
        <v>0</v>
      </c>
      <c r="Q342" s="215">
        <v>0</v>
      </c>
      <c r="R342" s="215">
        <f>Q342*H342</f>
        <v>0</v>
      </c>
      <c r="S342" s="215">
        <v>0</v>
      </c>
      <c r="T342" s="21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7" t="s">
        <v>146</v>
      </c>
      <c r="AT342" s="217" t="s">
        <v>141</v>
      </c>
      <c r="AU342" s="217" t="s">
        <v>87</v>
      </c>
      <c r="AY342" s="19" t="s">
        <v>136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9" t="s">
        <v>85</v>
      </c>
      <c r="BK342" s="218">
        <f>ROUND(I342*H342,2)</f>
        <v>0</v>
      </c>
      <c r="BL342" s="19" t="s">
        <v>146</v>
      </c>
      <c r="BM342" s="217" t="s">
        <v>870</v>
      </c>
    </row>
    <row r="343" s="2" customFormat="1">
      <c r="A343" s="40"/>
      <c r="B343" s="41"/>
      <c r="C343" s="42"/>
      <c r="D343" s="219" t="s">
        <v>149</v>
      </c>
      <c r="E343" s="42"/>
      <c r="F343" s="220" t="s">
        <v>336</v>
      </c>
      <c r="G343" s="42"/>
      <c r="H343" s="42"/>
      <c r="I343" s="221"/>
      <c r="J343" s="42"/>
      <c r="K343" s="42"/>
      <c r="L343" s="46"/>
      <c r="M343" s="222"/>
      <c r="N343" s="223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149</v>
      </c>
      <c r="AU343" s="19" t="s">
        <v>87</v>
      </c>
    </row>
    <row r="344" s="13" customFormat="1">
      <c r="A344" s="13"/>
      <c r="B344" s="224"/>
      <c r="C344" s="225"/>
      <c r="D344" s="226" t="s">
        <v>151</v>
      </c>
      <c r="E344" s="225"/>
      <c r="F344" s="228" t="s">
        <v>871</v>
      </c>
      <c r="G344" s="225"/>
      <c r="H344" s="229">
        <v>601.08399999999995</v>
      </c>
      <c r="I344" s="230"/>
      <c r="J344" s="225"/>
      <c r="K344" s="225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151</v>
      </c>
      <c r="AU344" s="235" t="s">
        <v>87</v>
      </c>
      <c r="AV344" s="13" t="s">
        <v>87</v>
      </c>
      <c r="AW344" s="13" t="s">
        <v>4</v>
      </c>
      <c r="AX344" s="13" t="s">
        <v>85</v>
      </c>
      <c r="AY344" s="235" t="s">
        <v>136</v>
      </c>
    </row>
    <row r="345" s="2" customFormat="1" ht="24.15" customHeight="1">
      <c r="A345" s="40"/>
      <c r="B345" s="41"/>
      <c r="C345" s="206" t="s">
        <v>420</v>
      </c>
      <c r="D345" s="206" t="s">
        <v>141</v>
      </c>
      <c r="E345" s="207" t="s">
        <v>339</v>
      </c>
      <c r="F345" s="208" t="s">
        <v>340</v>
      </c>
      <c r="G345" s="209" t="s">
        <v>314</v>
      </c>
      <c r="H345" s="210">
        <v>31.635999999999999</v>
      </c>
      <c r="I345" s="211"/>
      <c r="J345" s="212">
        <f>ROUND(I345*H345,2)</f>
        <v>0</v>
      </c>
      <c r="K345" s="208" t="s">
        <v>145</v>
      </c>
      <c r="L345" s="46"/>
      <c r="M345" s="213" t="s">
        <v>19</v>
      </c>
      <c r="N345" s="214" t="s">
        <v>48</v>
      </c>
      <c r="O345" s="86"/>
      <c r="P345" s="215">
        <f>O345*H345</f>
        <v>0</v>
      </c>
      <c r="Q345" s="215">
        <v>0</v>
      </c>
      <c r="R345" s="215">
        <f>Q345*H345</f>
        <v>0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146</v>
      </c>
      <c r="AT345" s="217" t="s">
        <v>141</v>
      </c>
      <c r="AU345" s="217" t="s">
        <v>87</v>
      </c>
      <c r="AY345" s="19" t="s">
        <v>136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85</v>
      </c>
      <c r="BK345" s="218">
        <f>ROUND(I345*H345,2)</f>
        <v>0</v>
      </c>
      <c r="BL345" s="19" t="s">
        <v>146</v>
      </c>
      <c r="BM345" s="217" t="s">
        <v>872</v>
      </c>
    </row>
    <row r="346" s="2" customFormat="1">
      <c r="A346" s="40"/>
      <c r="B346" s="41"/>
      <c r="C346" s="42"/>
      <c r="D346" s="219" t="s">
        <v>149</v>
      </c>
      <c r="E346" s="42"/>
      <c r="F346" s="220" t="s">
        <v>342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149</v>
      </c>
      <c r="AU346" s="19" t="s">
        <v>87</v>
      </c>
    </row>
    <row r="347" s="12" customFormat="1" ht="22.8" customHeight="1">
      <c r="A347" s="12"/>
      <c r="B347" s="190"/>
      <c r="C347" s="191"/>
      <c r="D347" s="192" t="s">
        <v>76</v>
      </c>
      <c r="E347" s="204" t="s">
        <v>343</v>
      </c>
      <c r="F347" s="204" t="s">
        <v>344</v>
      </c>
      <c r="G347" s="191"/>
      <c r="H347" s="191"/>
      <c r="I347" s="194"/>
      <c r="J347" s="205">
        <f>BK347</f>
        <v>0</v>
      </c>
      <c r="K347" s="191"/>
      <c r="L347" s="196"/>
      <c r="M347" s="197"/>
      <c r="N347" s="198"/>
      <c r="O347" s="198"/>
      <c r="P347" s="199">
        <f>SUM(P348:P349)</f>
        <v>0</v>
      </c>
      <c r="Q347" s="198"/>
      <c r="R347" s="199">
        <f>SUM(R348:R349)</f>
        <v>0</v>
      </c>
      <c r="S347" s="198"/>
      <c r="T347" s="200">
        <f>SUM(T348:T349)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01" t="s">
        <v>85</v>
      </c>
      <c r="AT347" s="202" t="s">
        <v>76</v>
      </c>
      <c r="AU347" s="202" t="s">
        <v>85</v>
      </c>
      <c r="AY347" s="201" t="s">
        <v>136</v>
      </c>
      <c r="BK347" s="203">
        <f>SUM(BK348:BK349)</f>
        <v>0</v>
      </c>
    </row>
    <row r="348" s="2" customFormat="1" ht="33" customHeight="1">
      <c r="A348" s="40"/>
      <c r="B348" s="41"/>
      <c r="C348" s="206" t="s">
        <v>424</v>
      </c>
      <c r="D348" s="206" t="s">
        <v>141</v>
      </c>
      <c r="E348" s="207" t="s">
        <v>346</v>
      </c>
      <c r="F348" s="208" t="s">
        <v>347</v>
      </c>
      <c r="G348" s="209" t="s">
        <v>314</v>
      </c>
      <c r="H348" s="210">
        <v>69.552000000000007</v>
      </c>
      <c r="I348" s="211"/>
      <c r="J348" s="212">
        <f>ROUND(I348*H348,2)</f>
        <v>0</v>
      </c>
      <c r="K348" s="208" t="s">
        <v>145</v>
      </c>
      <c r="L348" s="46"/>
      <c r="M348" s="213" t="s">
        <v>19</v>
      </c>
      <c r="N348" s="214" t="s">
        <v>48</v>
      </c>
      <c r="O348" s="86"/>
      <c r="P348" s="215">
        <f>O348*H348</f>
        <v>0</v>
      </c>
      <c r="Q348" s="215">
        <v>0</v>
      </c>
      <c r="R348" s="215">
        <f>Q348*H348</f>
        <v>0</v>
      </c>
      <c r="S348" s="215">
        <v>0</v>
      </c>
      <c r="T348" s="21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7" t="s">
        <v>146</v>
      </c>
      <c r="AT348" s="217" t="s">
        <v>141</v>
      </c>
      <c r="AU348" s="217" t="s">
        <v>87</v>
      </c>
      <c r="AY348" s="19" t="s">
        <v>136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9" t="s">
        <v>85</v>
      </c>
      <c r="BK348" s="218">
        <f>ROUND(I348*H348,2)</f>
        <v>0</v>
      </c>
      <c r="BL348" s="19" t="s">
        <v>146</v>
      </c>
      <c r="BM348" s="217" t="s">
        <v>873</v>
      </c>
    </row>
    <row r="349" s="2" customFormat="1">
      <c r="A349" s="40"/>
      <c r="B349" s="41"/>
      <c r="C349" s="42"/>
      <c r="D349" s="219" t="s">
        <v>149</v>
      </c>
      <c r="E349" s="42"/>
      <c r="F349" s="220" t="s">
        <v>349</v>
      </c>
      <c r="G349" s="42"/>
      <c r="H349" s="42"/>
      <c r="I349" s="221"/>
      <c r="J349" s="42"/>
      <c r="K349" s="42"/>
      <c r="L349" s="46"/>
      <c r="M349" s="222"/>
      <c r="N349" s="223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149</v>
      </c>
      <c r="AU349" s="19" t="s">
        <v>87</v>
      </c>
    </row>
    <row r="350" s="12" customFormat="1" ht="25.92" customHeight="1">
      <c r="A350" s="12"/>
      <c r="B350" s="190"/>
      <c r="C350" s="191"/>
      <c r="D350" s="192" t="s">
        <v>76</v>
      </c>
      <c r="E350" s="193" t="s">
        <v>350</v>
      </c>
      <c r="F350" s="193" t="s">
        <v>351</v>
      </c>
      <c r="G350" s="191"/>
      <c r="H350" s="191"/>
      <c r="I350" s="194"/>
      <c r="J350" s="195">
        <f>BK350</f>
        <v>0</v>
      </c>
      <c r="K350" s="191"/>
      <c r="L350" s="196"/>
      <c r="M350" s="197"/>
      <c r="N350" s="198"/>
      <c r="O350" s="198"/>
      <c r="P350" s="199">
        <f>P351+P362</f>
        <v>0</v>
      </c>
      <c r="Q350" s="198"/>
      <c r="R350" s="199">
        <f>R351+R362</f>
        <v>0.042660000000000003</v>
      </c>
      <c r="S350" s="198"/>
      <c r="T350" s="200">
        <f>T351+T362</f>
        <v>0.041021999999999996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01" t="s">
        <v>87</v>
      </c>
      <c r="AT350" s="202" t="s">
        <v>76</v>
      </c>
      <c r="AU350" s="202" t="s">
        <v>77</v>
      </c>
      <c r="AY350" s="201" t="s">
        <v>136</v>
      </c>
      <c r="BK350" s="203">
        <f>BK351+BK362</f>
        <v>0</v>
      </c>
    </row>
    <row r="351" s="12" customFormat="1" ht="22.8" customHeight="1">
      <c r="A351" s="12"/>
      <c r="B351" s="190"/>
      <c r="C351" s="191"/>
      <c r="D351" s="192" t="s">
        <v>76</v>
      </c>
      <c r="E351" s="204" t="s">
        <v>352</v>
      </c>
      <c r="F351" s="204" t="s">
        <v>353</v>
      </c>
      <c r="G351" s="191"/>
      <c r="H351" s="191"/>
      <c r="I351" s="194"/>
      <c r="J351" s="205">
        <f>BK351</f>
        <v>0</v>
      </c>
      <c r="K351" s="191"/>
      <c r="L351" s="196"/>
      <c r="M351" s="197"/>
      <c r="N351" s="198"/>
      <c r="O351" s="198"/>
      <c r="P351" s="199">
        <f>SUM(P352:P361)</f>
        <v>0</v>
      </c>
      <c r="Q351" s="198"/>
      <c r="R351" s="199">
        <f>SUM(R352:R361)</f>
        <v>0</v>
      </c>
      <c r="S351" s="198"/>
      <c r="T351" s="200">
        <f>SUM(T352:T361)</f>
        <v>0.041021999999999996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01" t="s">
        <v>87</v>
      </c>
      <c r="AT351" s="202" t="s">
        <v>76</v>
      </c>
      <c r="AU351" s="202" t="s">
        <v>85</v>
      </c>
      <c r="AY351" s="201" t="s">
        <v>136</v>
      </c>
      <c r="BK351" s="203">
        <f>SUM(BK352:BK361)</f>
        <v>0</v>
      </c>
    </row>
    <row r="352" s="2" customFormat="1" ht="16.5" customHeight="1">
      <c r="A352" s="40"/>
      <c r="B352" s="41"/>
      <c r="C352" s="206" t="s">
        <v>428</v>
      </c>
      <c r="D352" s="206" t="s">
        <v>141</v>
      </c>
      <c r="E352" s="207" t="s">
        <v>874</v>
      </c>
      <c r="F352" s="208" t="s">
        <v>875</v>
      </c>
      <c r="G352" s="209" t="s">
        <v>144</v>
      </c>
      <c r="H352" s="210">
        <v>9.1159999999999997</v>
      </c>
      <c r="I352" s="211"/>
      <c r="J352" s="212">
        <f>ROUND(I352*H352,2)</f>
        <v>0</v>
      </c>
      <c r="K352" s="208" t="s">
        <v>145</v>
      </c>
      <c r="L352" s="46"/>
      <c r="M352" s="213" t="s">
        <v>19</v>
      </c>
      <c r="N352" s="214" t="s">
        <v>48</v>
      </c>
      <c r="O352" s="86"/>
      <c r="P352" s="215">
        <f>O352*H352</f>
        <v>0</v>
      </c>
      <c r="Q352" s="215">
        <v>0</v>
      </c>
      <c r="R352" s="215">
        <f>Q352*H352</f>
        <v>0</v>
      </c>
      <c r="S352" s="215">
        <v>0.0044999999999999997</v>
      </c>
      <c r="T352" s="216">
        <f>S352*H352</f>
        <v>0.041021999999999996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7" t="s">
        <v>146</v>
      </c>
      <c r="AT352" s="217" t="s">
        <v>141</v>
      </c>
      <c r="AU352" s="217" t="s">
        <v>87</v>
      </c>
      <c r="AY352" s="19" t="s">
        <v>136</v>
      </c>
      <c r="BE352" s="218">
        <f>IF(N352="základní",J352,0)</f>
        <v>0</v>
      </c>
      <c r="BF352" s="218">
        <f>IF(N352="snížená",J352,0)</f>
        <v>0</v>
      </c>
      <c r="BG352" s="218">
        <f>IF(N352="zákl. přenesená",J352,0)</f>
        <v>0</v>
      </c>
      <c r="BH352" s="218">
        <f>IF(N352="sníž. přenesená",J352,0)</f>
        <v>0</v>
      </c>
      <c r="BI352" s="218">
        <f>IF(N352="nulová",J352,0)</f>
        <v>0</v>
      </c>
      <c r="BJ352" s="19" t="s">
        <v>85</v>
      </c>
      <c r="BK352" s="218">
        <f>ROUND(I352*H352,2)</f>
        <v>0</v>
      </c>
      <c r="BL352" s="19" t="s">
        <v>146</v>
      </c>
      <c r="BM352" s="217" t="s">
        <v>876</v>
      </c>
    </row>
    <row r="353" s="2" customFormat="1">
      <c r="A353" s="40"/>
      <c r="B353" s="41"/>
      <c r="C353" s="42"/>
      <c r="D353" s="219" t="s">
        <v>149</v>
      </c>
      <c r="E353" s="42"/>
      <c r="F353" s="220" t="s">
        <v>877</v>
      </c>
      <c r="G353" s="42"/>
      <c r="H353" s="42"/>
      <c r="I353" s="221"/>
      <c r="J353" s="42"/>
      <c r="K353" s="42"/>
      <c r="L353" s="46"/>
      <c r="M353" s="222"/>
      <c r="N353" s="223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149</v>
      </c>
      <c r="AU353" s="19" t="s">
        <v>87</v>
      </c>
    </row>
    <row r="354" s="15" customFormat="1">
      <c r="A354" s="15"/>
      <c r="B354" s="247"/>
      <c r="C354" s="248"/>
      <c r="D354" s="226" t="s">
        <v>151</v>
      </c>
      <c r="E354" s="249" t="s">
        <v>19</v>
      </c>
      <c r="F354" s="250" t="s">
        <v>878</v>
      </c>
      <c r="G354" s="248"/>
      <c r="H354" s="249" t="s">
        <v>19</v>
      </c>
      <c r="I354" s="251"/>
      <c r="J354" s="248"/>
      <c r="K354" s="248"/>
      <c r="L354" s="252"/>
      <c r="M354" s="253"/>
      <c r="N354" s="254"/>
      <c r="O354" s="254"/>
      <c r="P354" s="254"/>
      <c r="Q354" s="254"/>
      <c r="R354" s="254"/>
      <c r="S354" s="254"/>
      <c r="T354" s="25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56" t="s">
        <v>151</v>
      </c>
      <c r="AU354" s="256" t="s">
        <v>87</v>
      </c>
      <c r="AV354" s="15" t="s">
        <v>85</v>
      </c>
      <c r="AW354" s="15" t="s">
        <v>37</v>
      </c>
      <c r="AX354" s="15" t="s">
        <v>77</v>
      </c>
      <c r="AY354" s="256" t="s">
        <v>136</v>
      </c>
    </row>
    <row r="355" s="13" customFormat="1">
      <c r="A355" s="13"/>
      <c r="B355" s="224"/>
      <c r="C355" s="225"/>
      <c r="D355" s="226" t="s">
        <v>151</v>
      </c>
      <c r="E355" s="227" t="s">
        <v>19</v>
      </c>
      <c r="F355" s="228" t="s">
        <v>879</v>
      </c>
      <c r="G355" s="225"/>
      <c r="H355" s="229">
        <v>9.1159999999999997</v>
      </c>
      <c r="I355" s="230"/>
      <c r="J355" s="225"/>
      <c r="K355" s="225"/>
      <c r="L355" s="231"/>
      <c r="M355" s="232"/>
      <c r="N355" s="233"/>
      <c r="O355" s="233"/>
      <c r="P355" s="233"/>
      <c r="Q355" s="233"/>
      <c r="R355" s="233"/>
      <c r="S355" s="233"/>
      <c r="T355" s="23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5" t="s">
        <v>151</v>
      </c>
      <c r="AU355" s="235" t="s">
        <v>87</v>
      </c>
      <c r="AV355" s="13" t="s">
        <v>87</v>
      </c>
      <c r="AW355" s="13" t="s">
        <v>37</v>
      </c>
      <c r="AX355" s="13" t="s">
        <v>77</v>
      </c>
      <c r="AY355" s="235" t="s">
        <v>136</v>
      </c>
    </row>
    <row r="356" s="14" customFormat="1">
      <c r="A356" s="14"/>
      <c r="B356" s="236"/>
      <c r="C356" s="237"/>
      <c r="D356" s="226" t="s">
        <v>151</v>
      </c>
      <c r="E356" s="238" t="s">
        <v>19</v>
      </c>
      <c r="F356" s="239" t="s">
        <v>156</v>
      </c>
      <c r="G356" s="237"/>
      <c r="H356" s="240">
        <v>9.1159999999999997</v>
      </c>
      <c r="I356" s="241"/>
      <c r="J356" s="237"/>
      <c r="K356" s="237"/>
      <c r="L356" s="242"/>
      <c r="M356" s="243"/>
      <c r="N356" s="244"/>
      <c r="O356" s="244"/>
      <c r="P356" s="244"/>
      <c r="Q356" s="244"/>
      <c r="R356" s="244"/>
      <c r="S356" s="244"/>
      <c r="T356" s="24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6" t="s">
        <v>151</v>
      </c>
      <c r="AU356" s="246" t="s">
        <v>87</v>
      </c>
      <c r="AV356" s="14" t="s">
        <v>146</v>
      </c>
      <c r="AW356" s="14" t="s">
        <v>37</v>
      </c>
      <c r="AX356" s="14" t="s">
        <v>85</v>
      </c>
      <c r="AY356" s="246" t="s">
        <v>136</v>
      </c>
    </row>
    <row r="357" s="2" customFormat="1" ht="21.75" customHeight="1">
      <c r="A357" s="40"/>
      <c r="B357" s="41"/>
      <c r="C357" s="206" t="s">
        <v>432</v>
      </c>
      <c r="D357" s="206" t="s">
        <v>141</v>
      </c>
      <c r="E357" s="207" t="s">
        <v>880</v>
      </c>
      <c r="F357" s="208" t="s">
        <v>881</v>
      </c>
      <c r="G357" s="209" t="s">
        <v>144</v>
      </c>
      <c r="H357" s="210">
        <v>7.5</v>
      </c>
      <c r="I357" s="211"/>
      <c r="J357" s="212">
        <f>ROUND(I357*H357,2)</f>
        <v>0</v>
      </c>
      <c r="K357" s="208" t="s">
        <v>145</v>
      </c>
      <c r="L357" s="46"/>
      <c r="M357" s="213" t="s">
        <v>19</v>
      </c>
      <c r="N357" s="214" t="s">
        <v>48</v>
      </c>
      <c r="O357" s="86"/>
      <c r="P357" s="215">
        <f>O357*H357</f>
        <v>0</v>
      </c>
      <c r="Q357" s="215">
        <v>0</v>
      </c>
      <c r="R357" s="215">
        <f>Q357*H357</f>
        <v>0</v>
      </c>
      <c r="S357" s="215">
        <v>0</v>
      </c>
      <c r="T357" s="21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7" t="s">
        <v>146</v>
      </c>
      <c r="AT357" s="217" t="s">
        <v>141</v>
      </c>
      <c r="AU357" s="217" t="s">
        <v>87</v>
      </c>
      <c r="AY357" s="19" t="s">
        <v>136</v>
      </c>
      <c r="BE357" s="218">
        <f>IF(N357="základní",J357,0)</f>
        <v>0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9" t="s">
        <v>85</v>
      </c>
      <c r="BK357" s="218">
        <f>ROUND(I357*H357,2)</f>
        <v>0</v>
      </c>
      <c r="BL357" s="19" t="s">
        <v>146</v>
      </c>
      <c r="BM357" s="217" t="s">
        <v>882</v>
      </c>
    </row>
    <row r="358" s="2" customFormat="1">
      <c r="A358" s="40"/>
      <c r="B358" s="41"/>
      <c r="C358" s="42"/>
      <c r="D358" s="219" t="s">
        <v>149</v>
      </c>
      <c r="E358" s="42"/>
      <c r="F358" s="220" t="s">
        <v>883</v>
      </c>
      <c r="G358" s="42"/>
      <c r="H358" s="42"/>
      <c r="I358" s="221"/>
      <c r="J358" s="42"/>
      <c r="K358" s="42"/>
      <c r="L358" s="46"/>
      <c r="M358" s="222"/>
      <c r="N358" s="223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149</v>
      </c>
      <c r="AU358" s="19" t="s">
        <v>87</v>
      </c>
    </row>
    <row r="359" s="15" customFormat="1">
      <c r="A359" s="15"/>
      <c r="B359" s="247"/>
      <c r="C359" s="248"/>
      <c r="D359" s="226" t="s">
        <v>151</v>
      </c>
      <c r="E359" s="249" t="s">
        <v>19</v>
      </c>
      <c r="F359" s="250" t="s">
        <v>808</v>
      </c>
      <c r="G359" s="248"/>
      <c r="H359" s="249" t="s">
        <v>19</v>
      </c>
      <c r="I359" s="251"/>
      <c r="J359" s="248"/>
      <c r="K359" s="248"/>
      <c r="L359" s="252"/>
      <c r="M359" s="253"/>
      <c r="N359" s="254"/>
      <c r="O359" s="254"/>
      <c r="P359" s="254"/>
      <c r="Q359" s="254"/>
      <c r="R359" s="254"/>
      <c r="S359" s="254"/>
      <c r="T359" s="25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56" t="s">
        <v>151</v>
      </c>
      <c r="AU359" s="256" t="s">
        <v>87</v>
      </c>
      <c r="AV359" s="15" t="s">
        <v>85</v>
      </c>
      <c r="AW359" s="15" t="s">
        <v>37</v>
      </c>
      <c r="AX359" s="15" t="s">
        <v>77</v>
      </c>
      <c r="AY359" s="256" t="s">
        <v>136</v>
      </c>
    </row>
    <row r="360" s="13" customFormat="1">
      <c r="A360" s="13"/>
      <c r="B360" s="224"/>
      <c r="C360" s="225"/>
      <c r="D360" s="226" t="s">
        <v>151</v>
      </c>
      <c r="E360" s="227" t="s">
        <v>19</v>
      </c>
      <c r="F360" s="228" t="s">
        <v>171</v>
      </c>
      <c r="G360" s="225"/>
      <c r="H360" s="229">
        <v>7.5</v>
      </c>
      <c r="I360" s="230"/>
      <c r="J360" s="225"/>
      <c r="K360" s="225"/>
      <c r="L360" s="231"/>
      <c r="M360" s="232"/>
      <c r="N360" s="233"/>
      <c r="O360" s="233"/>
      <c r="P360" s="233"/>
      <c r="Q360" s="233"/>
      <c r="R360" s="233"/>
      <c r="S360" s="233"/>
      <c r="T360" s="23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5" t="s">
        <v>151</v>
      </c>
      <c r="AU360" s="235" t="s">
        <v>87</v>
      </c>
      <c r="AV360" s="13" t="s">
        <v>87</v>
      </c>
      <c r="AW360" s="13" t="s">
        <v>37</v>
      </c>
      <c r="AX360" s="13" t="s">
        <v>77</v>
      </c>
      <c r="AY360" s="235" t="s">
        <v>136</v>
      </c>
    </row>
    <row r="361" s="14" customFormat="1">
      <c r="A361" s="14"/>
      <c r="B361" s="236"/>
      <c r="C361" s="237"/>
      <c r="D361" s="226" t="s">
        <v>151</v>
      </c>
      <c r="E361" s="238" t="s">
        <v>19</v>
      </c>
      <c r="F361" s="239" t="s">
        <v>156</v>
      </c>
      <c r="G361" s="237"/>
      <c r="H361" s="240">
        <v>7.5</v>
      </c>
      <c r="I361" s="241"/>
      <c r="J361" s="237"/>
      <c r="K361" s="237"/>
      <c r="L361" s="242"/>
      <c r="M361" s="243"/>
      <c r="N361" s="244"/>
      <c r="O361" s="244"/>
      <c r="P361" s="244"/>
      <c r="Q361" s="244"/>
      <c r="R361" s="244"/>
      <c r="S361" s="244"/>
      <c r="T361" s="24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6" t="s">
        <v>151</v>
      </c>
      <c r="AU361" s="246" t="s">
        <v>87</v>
      </c>
      <c r="AV361" s="14" t="s">
        <v>146</v>
      </c>
      <c r="AW361" s="14" t="s">
        <v>37</v>
      </c>
      <c r="AX361" s="14" t="s">
        <v>85</v>
      </c>
      <c r="AY361" s="246" t="s">
        <v>136</v>
      </c>
    </row>
    <row r="362" s="12" customFormat="1" ht="22.8" customHeight="1">
      <c r="A362" s="12"/>
      <c r="B362" s="190"/>
      <c r="C362" s="191"/>
      <c r="D362" s="192" t="s">
        <v>76</v>
      </c>
      <c r="E362" s="204" t="s">
        <v>884</v>
      </c>
      <c r="F362" s="204" t="s">
        <v>885</v>
      </c>
      <c r="G362" s="191"/>
      <c r="H362" s="191"/>
      <c r="I362" s="194"/>
      <c r="J362" s="205">
        <f>BK362</f>
        <v>0</v>
      </c>
      <c r="K362" s="191"/>
      <c r="L362" s="196"/>
      <c r="M362" s="197"/>
      <c r="N362" s="198"/>
      <c r="O362" s="198"/>
      <c r="P362" s="199">
        <f>SUM(P363:P368)</f>
        <v>0</v>
      </c>
      <c r="Q362" s="198"/>
      <c r="R362" s="199">
        <f>SUM(R363:R368)</f>
        <v>0.042660000000000003</v>
      </c>
      <c r="S362" s="198"/>
      <c r="T362" s="200">
        <f>SUM(T363:T368)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01" t="s">
        <v>87</v>
      </c>
      <c r="AT362" s="202" t="s">
        <v>76</v>
      </c>
      <c r="AU362" s="202" t="s">
        <v>85</v>
      </c>
      <c r="AY362" s="201" t="s">
        <v>136</v>
      </c>
      <c r="BK362" s="203">
        <f>SUM(BK363:BK368)</f>
        <v>0</v>
      </c>
    </row>
    <row r="363" s="2" customFormat="1" ht="16.5" customHeight="1">
      <c r="A363" s="40"/>
      <c r="B363" s="41"/>
      <c r="C363" s="206" t="s">
        <v>436</v>
      </c>
      <c r="D363" s="206" t="s">
        <v>141</v>
      </c>
      <c r="E363" s="207" t="s">
        <v>886</v>
      </c>
      <c r="F363" s="208" t="s">
        <v>887</v>
      </c>
      <c r="G363" s="209" t="s">
        <v>209</v>
      </c>
      <c r="H363" s="210">
        <v>2.1600000000000001</v>
      </c>
      <c r="I363" s="211"/>
      <c r="J363" s="212">
        <f>ROUND(I363*H363,2)</f>
        <v>0</v>
      </c>
      <c r="K363" s="208" t="s">
        <v>145</v>
      </c>
      <c r="L363" s="46"/>
      <c r="M363" s="213" t="s">
        <v>19</v>
      </c>
      <c r="N363" s="214" t="s">
        <v>48</v>
      </c>
      <c r="O363" s="86"/>
      <c r="P363" s="215">
        <f>O363*H363</f>
        <v>0</v>
      </c>
      <c r="Q363" s="215">
        <v>0.01975</v>
      </c>
      <c r="R363" s="215">
        <f>Q363*H363</f>
        <v>0.042660000000000003</v>
      </c>
      <c r="S363" s="215">
        <v>0</v>
      </c>
      <c r="T363" s="21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146</v>
      </c>
      <c r="AT363" s="217" t="s">
        <v>141</v>
      </c>
      <c r="AU363" s="217" t="s">
        <v>87</v>
      </c>
      <c r="AY363" s="19" t="s">
        <v>136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85</v>
      </c>
      <c r="BK363" s="218">
        <f>ROUND(I363*H363,2)</f>
        <v>0</v>
      </c>
      <c r="BL363" s="19" t="s">
        <v>146</v>
      </c>
      <c r="BM363" s="217" t="s">
        <v>888</v>
      </c>
    </row>
    <row r="364" s="2" customFormat="1">
      <c r="A364" s="40"/>
      <c r="B364" s="41"/>
      <c r="C364" s="42"/>
      <c r="D364" s="219" t="s">
        <v>149</v>
      </c>
      <c r="E364" s="42"/>
      <c r="F364" s="220" t="s">
        <v>889</v>
      </c>
      <c r="G364" s="42"/>
      <c r="H364" s="42"/>
      <c r="I364" s="221"/>
      <c r="J364" s="42"/>
      <c r="K364" s="42"/>
      <c r="L364" s="46"/>
      <c r="M364" s="222"/>
      <c r="N364" s="22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149</v>
      </c>
      <c r="AU364" s="19" t="s">
        <v>87</v>
      </c>
    </row>
    <row r="365" s="13" customFormat="1">
      <c r="A365" s="13"/>
      <c r="B365" s="224"/>
      <c r="C365" s="225"/>
      <c r="D365" s="226" t="s">
        <v>151</v>
      </c>
      <c r="E365" s="227" t="s">
        <v>19</v>
      </c>
      <c r="F365" s="228" t="s">
        <v>890</v>
      </c>
      <c r="G365" s="225"/>
      <c r="H365" s="229">
        <v>2.1600000000000001</v>
      </c>
      <c r="I365" s="230"/>
      <c r="J365" s="225"/>
      <c r="K365" s="225"/>
      <c r="L365" s="231"/>
      <c r="M365" s="232"/>
      <c r="N365" s="233"/>
      <c r="O365" s="233"/>
      <c r="P365" s="233"/>
      <c r="Q365" s="233"/>
      <c r="R365" s="233"/>
      <c r="S365" s="233"/>
      <c r="T365" s="23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5" t="s">
        <v>151</v>
      </c>
      <c r="AU365" s="235" t="s">
        <v>87</v>
      </c>
      <c r="AV365" s="13" t="s">
        <v>87</v>
      </c>
      <c r="AW365" s="13" t="s">
        <v>37</v>
      </c>
      <c r="AX365" s="13" t="s">
        <v>77</v>
      </c>
      <c r="AY365" s="235" t="s">
        <v>136</v>
      </c>
    </row>
    <row r="366" s="14" customFormat="1">
      <c r="A366" s="14"/>
      <c r="B366" s="236"/>
      <c r="C366" s="237"/>
      <c r="D366" s="226" t="s">
        <v>151</v>
      </c>
      <c r="E366" s="238" t="s">
        <v>19</v>
      </c>
      <c r="F366" s="239" t="s">
        <v>156</v>
      </c>
      <c r="G366" s="237"/>
      <c r="H366" s="240">
        <v>2.1600000000000001</v>
      </c>
      <c r="I366" s="241"/>
      <c r="J366" s="237"/>
      <c r="K366" s="237"/>
      <c r="L366" s="242"/>
      <c r="M366" s="243"/>
      <c r="N366" s="244"/>
      <c r="O366" s="244"/>
      <c r="P366" s="244"/>
      <c r="Q366" s="244"/>
      <c r="R366" s="244"/>
      <c r="S366" s="244"/>
      <c r="T366" s="24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6" t="s">
        <v>151</v>
      </c>
      <c r="AU366" s="246" t="s">
        <v>87</v>
      </c>
      <c r="AV366" s="14" t="s">
        <v>146</v>
      </c>
      <c r="AW366" s="14" t="s">
        <v>37</v>
      </c>
      <c r="AX366" s="14" t="s">
        <v>85</v>
      </c>
      <c r="AY366" s="246" t="s">
        <v>136</v>
      </c>
    </row>
    <row r="367" s="2" customFormat="1" ht="24.15" customHeight="1">
      <c r="A367" s="40"/>
      <c r="B367" s="41"/>
      <c r="C367" s="206" t="s">
        <v>440</v>
      </c>
      <c r="D367" s="206" t="s">
        <v>141</v>
      </c>
      <c r="E367" s="207" t="s">
        <v>891</v>
      </c>
      <c r="F367" s="208" t="s">
        <v>892</v>
      </c>
      <c r="G367" s="209" t="s">
        <v>314</v>
      </c>
      <c r="H367" s="210">
        <v>0.042999999999999997</v>
      </c>
      <c r="I367" s="211"/>
      <c r="J367" s="212">
        <f>ROUND(I367*H367,2)</f>
        <v>0</v>
      </c>
      <c r="K367" s="208" t="s">
        <v>145</v>
      </c>
      <c r="L367" s="46"/>
      <c r="M367" s="213" t="s">
        <v>19</v>
      </c>
      <c r="N367" s="214" t="s">
        <v>48</v>
      </c>
      <c r="O367" s="86"/>
      <c r="P367" s="215">
        <f>O367*H367</f>
        <v>0</v>
      </c>
      <c r="Q367" s="215">
        <v>0</v>
      </c>
      <c r="R367" s="215">
        <f>Q367*H367</f>
        <v>0</v>
      </c>
      <c r="S367" s="215">
        <v>0</v>
      </c>
      <c r="T367" s="216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7" t="s">
        <v>146</v>
      </c>
      <c r="AT367" s="217" t="s">
        <v>141</v>
      </c>
      <c r="AU367" s="217" t="s">
        <v>87</v>
      </c>
      <c r="AY367" s="19" t="s">
        <v>136</v>
      </c>
      <c r="BE367" s="218">
        <f>IF(N367="základní",J367,0)</f>
        <v>0</v>
      </c>
      <c r="BF367" s="218">
        <f>IF(N367="snížená",J367,0)</f>
        <v>0</v>
      </c>
      <c r="BG367" s="218">
        <f>IF(N367="zákl. přenesená",J367,0)</f>
        <v>0</v>
      </c>
      <c r="BH367" s="218">
        <f>IF(N367="sníž. přenesená",J367,0)</f>
        <v>0</v>
      </c>
      <c r="BI367" s="218">
        <f>IF(N367="nulová",J367,0)</f>
        <v>0</v>
      </c>
      <c r="BJ367" s="19" t="s">
        <v>85</v>
      </c>
      <c r="BK367" s="218">
        <f>ROUND(I367*H367,2)</f>
        <v>0</v>
      </c>
      <c r="BL367" s="19" t="s">
        <v>146</v>
      </c>
      <c r="BM367" s="217" t="s">
        <v>893</v>
      </c>
    </row>
    <row r="368" s="2" customFormat="1">
      <c r="A368" s="40"/>
      <c r="B368" s="41"/>
      <c r="C368" s="42"/>
      <c r="D368" s="219" t="s">
        <v>149</v>
      </c>
      <c r="E368" s="42"/>
      <c r="F368" s="220" t="s">
        <v>894</v>
      </c>
      <c r="G368" s="42"/>
      <c r="H368" s="42"/>
      <c r="I368" s="221"/>
      <c r="J368" s="42"/>
      <c r="K368" s="42"/>
      <c r="L368" s="46"/>
      <c r="M368" s="282"/>
      <c r="N368" s="283"/>
      <c r="O368" s="284"/>
      <c r="P368" s="284"/>
      <c r="Q368" s="284"/>
      <c r="R368" s="284"/>
      <c r="S368" s="284"/>
      <c r="T368" s="285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149</v>
      </c>
      <c r="AU368" s="19" t="s">
        <v>87</v>
      </c>
    </row>
    <row r="369" s="2" customFormat="1" ht="6.96" customHeight="1">
      <c r="A369" s="40"/>
      <c r="B369" s="61"/>
      <c r="C369" s="62"/>
      <c r="D369" s="62"/>
      <c r="E369" s="62"/>
      <c r="F369" s="62"/>
      <c r="G369" s="62"/>
      <c r="H369" s="62"/>
      <c r="I369" s="62"/>
      <c r="J369" s="62"/>
      <c r="K369" s="62"/>
      <c r="L369" s="46"/>
      <c r="M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</row>
  </sheetData>
  <sheetProtection sheet="1" autoFilter="0" formatColumns="0" formatRows="0" objects="1" scenarios="1" spinCount="100000" saltValue="xzjQUBdKiPV8iOXersHVo5Y7Cq9rPgrclsWlWZVdNq688utfYBvXmE2kKk4D7bhrdpSD+xmU73A/8DEoXBrpxA==" hashValue="mjg9HTMUbHSJ5OzbUKFPFyrajhFSmB+s3UNJ2BdSpm6xBstksSyf2eC0bRM3TtwnxpL0FWRsd7g3E8+PxDtc7A==" algorithmName="SHA-512" password="CC35"/>
  <autoFilter ref="C94:K368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99" r:id="rId1" display="https://podminky.urs.cz/item/CS_URS_2022_02/111211101"/>
    <hyperlink ref="F103" r:id="rId2" display="https://podminky.urs.cz/item/CS_URS_2022_02/113106121"/>
    <hyperlink ref="F116" r:id="rId3" display="https://podminky.urs.cz/item/CS_URS_2022_02/113107122"/>
    <hyperlink ref="F128" r:id="rId4" display="https://podminky.urs.cz/item/CS_URS_2022_02/121112003"/>
    <hyperlink ref="F134" r:id="rId5" display="https://podminky.urs.cz/item/CS_URS_2022_02/132212131"/>
    <hyperlink ref="F139" r:id="rId6" display="https://podminky.urs.cz/item/CS_URS_2022_02/122211101"/>
    <hyperlink ref="F154" r:id="rId7" display="https://podminky.urs.cz/item/CS_URS_2022_02/162211311"/>
    <hyperlink ref="F160" r:id="rId8" display="https://podminky.urs.cz/item/CS_URS_2022_02/162211319"/>
    <hyperlink ref="F164" r:id="rId9" display="https://podminky.urs.cz/item/CS_URS_2022_02/167111101"/>
    <hyperlink ref="F170" r:id="rId10" display="https://podminky.urs.cz/item/CS_URS_2022_02/162751117"/>
    <hyperlink ref="F175" r:id="rId11" display="https://podminky.urs.cz/item/CS_URS_2022_02/162751119"/>
    <hyperlink ref="F179" r:id="rId12" display="https://podminky.urs.cz/item/CS_URS_2022_02/171251201"/>
    <hyperlink ref="F184" r:id="rId13" display="https://podminky.urs.cz/item/CS_URS_2022_02/171201221"/>
    <hyperlink ref="F188" r:id="rId14" display="https://podminky.urs.cz/item/CS_URS_2022_02/181912112"/>
    <hyperlink ref="F203" r:id="rId15" display="https://podminky.urs.cz/item/CS_URS_2022_02/181311103"/>
    <hyperlink ref="F207" r:id="rId16" display="https://podminky.urs.cz/item/CS_URS_2022_02/181411131"/>
    <hyperlink ref="F212" r:id="rId17" display="https://podminky.urs.cz/item/CS_URS_2022_02/181411132"/>
    <hyperlink ref="F222" r:id="rId18" display="https://podminky.urs.cz/item/CS_URS_2022_02/271532213"/>
    <hyperlink ref="F227" r:id="rId19" display="https://podminky.urs.cz/item/CS_URS_2022_02/279232513"/>
    <hyperlink ref="F232" r:id="rId20" display="https://podminky.urs.cz/item/CS_URS_2022_02/591441111"/>
    <hyperlink ref="F256" r:id="rId21" display="https://podminky.urs.cz/item/CS_URS_2022_02/594411112"/>
    <hyperlink ref="F265" r:id="rId22" display="https://podminky.urs.cz/item/CS_URS_2022_02/564730101"/>
    <hyperlink ref="F282" r:id="rId23" display="https://podminky.urs.cz/item/CS_URS_2022_02/632481213"/>
    <hyperlink ref="F287" r:id="rId24" display="https://podminky.urs.cz/item/CS_URS_2022_02/632451107"/>
    <hyperlink ref="F294" r:id="rId25" display="https://podminky.urs.cz/item/CS_URS_2022_02/919726122"/>
    <hyperlink ref="F318" r:id="rId26" display="https://podminky.urs.cz/item/CS_URS_2022_02/985142113"/>
    <hyperlink ref="F322" r:id="rId27" display="https://podminky.urs.cz/item/CS_URS_2022_02/985131311"/>
    <hyperlink ref="F326" r:id="rId28" display="https://podminky.urs.cz/item/CS_URS_2022_02/985211113"/>
    <hyperlink ref="F330" r:id="rId29" display="https://podminky.urs.cz/item/CS_URS_2022_02/985142213"/>
    <hyperlink ref="F335" r:id="rId30" display="https://podminky.urs.cz/item/CS_URS_2022_02/997013158"/>
    <hyperlink ref="F337" r:id="rId31" display="https://podminky.urs.cz/item/CS_URS_2022_02/997221151"/>
    <hyperlink ref="F339" r:id="rId32" display="https://podminky.urs.cz/item/CS_URS_2022_02/997006002"/>
    <hyperlink ref="F341" r:id="rId33" display="https://podminky.urs.cz/item/CS_URS_2022_02/997006512"/>
    <hyperlink ref="F343" r:id="rId34" display="https://podminky.urs.cz/item/CS_URS_2022_02/997006519"/>
    <hyperlink ref="F346" r:id="rId35" display="https://podminky.urs.cz/item/CS_URS_2022_02/997013631"/>
    <hyperlink ref="F349" r:id="rId36" display="https://podminky.urs.cz/item/CS_URS_2022_02/998017004"/>
    <hyperlink ref="F353" r:id="rId37" display="https://podminky.urs.cz/item/CS_URS_2022_02/711131821"/>
    <hyperlink ref="F358" r:id="rId38" display="https://podminky.urs.cz/item/CS_URS_2022_02/711191201"/>
    <hyperlink ref="F364" r:id="rId39" display="https://podminky.urs.cz/item/CS_URS_2022_02/721173404"/>
    <hyperlink ref="F368" r:id="rId40" display="https://podminky.urs.cz/item/CS_URS_2022_02/9987211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87</v>
      </c>
    </row>
    <row r="4" s="1" customFormat="1" ht="24.96" customHeight="1">
      <c r="B4" s="22"/>
      <c r="D4" s="132" t="s">
        <v>97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OSTROV – KAPLE SV. ANNY STAVEBNÍ ÚPRAVY - I. etapa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895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22. 11. 2022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>08660361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>Ing. Jaroslav Stolička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41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43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45</v>
      </c>
      <c r="G32" s="40"/>
      <c r="H32" s="40"/>
      <c r="I32" s="147" t="s">
        <v>44</v>
      </c>
      <c r="J32" s="147" t="s">
        <v>46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47</v>
      </c>
      <c r="E33" s="134" t="s">
        <v>48</v>
      </c>
      <c r="F33" s="149">
        <f>ROUND((SUM(BE84:BE219)),  2)</f>
        <v>0</v>
      </c>
      <c r="G33" s="40"/>
      <c r="H33" s="40"/>
      <c r="I33" s="150">
        <v>0.20999999999999999</v>
      </c>
      <c r="J33" s="149">
        <f>ROUND(((SUM(BE84:BE219))*I33),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49</v>
      </c>
      <c r="F34" s="149">
        <f>ROUND((SUM(BF84:BF219)),  2)</f>
        <v>0</v>
      </c>
      <c r="G34" s="40"/>
      <c r="H34" s="40"/>
      <c r="I34" s="150">
        <v>0.14999999999999999</v>
      </c>
      <c r="J34" s="149">
        <f>ROUND(((SUM(BF84:BF219))*I34),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50</v>
      </c>
      <c r="F35" s="149">
        <f>ROUND((SUM(BG84:BG219)),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51</v>
      </c>
      <c r="F36" s="149">
        <f>ROUND((SUM(BH84:BH219)),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52</v>
      </c>
      <c r="F37" s="149">
        <f>ROUND((SUM(BI84:BI219)),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53</v>
      </c>
      <c r="E39" s="153"/>
      <c r="F39" s="153"/>
      <c r="G39" s="154" t="s">
        <v>54</v>
      </c>
      <c r="H39" s="155" t="s">
        <v>55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OSTROV – KAPLE SV. ANNY STAVEBNÍ ÚPRAVY - I. etapa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03 - Elektroinstalace a hromosvod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p.č. st. 51 a p.č. 77/1, k.ú. Ostrov nad Ohří [71</v>
      </c>
      <c r="G52" s="42"/>
      <c r="H52" s="42"/>
      <c r="I52" s="34" t="s">
        <v>23</v>
      </c>
      <c r="J52" s="74" t="str">
        <f>IF(J12="","",J12)</f>
        <v>22. 11. 2022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Město Ostrov</v>
      </c>
      <c r="G54" s="42"/>
      <c r="H54" s="42"/>
      <c r="I54" s="34" t="s">
        <v>33</v>
      </c>
      <c r="J54" s="38" t="str">
        <f>E21</f>
        <v>ATELIER SOUKUP OPL ŠVEHLA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Ing. Jaroslav Stolička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101</v>
      </c>
      <c r="D57" s="164"/>
      <c r="E57" s="164"/>
      <c r="F57" s="164"/>
      <c r="G57" s="164"/>
      <c r="H57" s="164"/>
      <c r="I57" s="164"/>
      <c r="J57" s="165" t="s">
        <v>102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75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103</v>
      </c>
    </row>
    <row r="60" s="9" customFormat="1" ht="24.96" customHeight="1">
      <c r="A60" s="9"/>
      <c r="B60" s="167"/>
      <c r="C60" s="168"/>
      <c r="D60" s="169" t="s">
        <v>104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896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113</v>
      </c>
      <c r="E62" s="176"/>
      <c r="F62" s="176"/>
      <c r="G62" s="176"/>
      <c r="H62" s="176"/>
      <c r="I62" s="176"/>
      <c r="J62" s="177">
        <f>J118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7"/>
      <c r="C63" s="168"/>
      <c r="D63" s="169" t="s">
        <v>114</v>
      </c>
      <c r="E63" s="170"/>
      <c r="F63" s="170"/>
      <c r="G63" s="170"/>
      <c r="H63" s="170"/>
      <c r="I63" s="170"/>
      <c r="J63" s="171">
        <f>J121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3"/>
      <c r="C64" s="174"/>
      <c r="D64" s="175" t="s">
        <v>897</v>
      </c>
      <c r="E64" s="176"/>
      <c r="F64" s="176"/>
      <c r="G64" s="176"/>
      <c r="H64" s="176"/>
      <c r="I64" s="176"/>
      <c r="J64" s="177">
        <f>J122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121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OSTROV – KAPLE SV. ANNY STAVEBNÍ ÚPRAVY - I. etapa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98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03 - Elektroinstalace a hromosvod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p.č. st. 51 a p.č. 77/1, k.ú. Ostrov nad Ohří [71</v>
      </c>
      <c r="G78" s="42"/>
      <c r="H78" s="42"/>
      <c r="I78" s="34" t="s">
        <v>23</v>
      </c>
      <c r="J78" s="74" t="str">
        <f>IF(J12="","",J12)</f>
        <v>22. 11. 2022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5.65" customHeight="1">
      <c r="A80" s="40"/>
      <c r="B80" s="41"/>
      <c r="C80" s="34" t="s">
        <v>25</v>
      </c>
      <c r="D80" s="42"/>
      <c r="E80" s="42"/>
      <c r="F80" s="29" t="str">
        <f>E15</f>
        <v>Město Ostrov</v>
      </c>
      <c r="G80" s="42"/>
      <c r="H80" s="42"/>
      <c r="I80" s="34" t="s">
        <v>33</v>
      </c>
      <c r="J80" s="38" t="str">
        <f>E21</f>
        <v>ATELIER SOUKUP OPL ŠVEHLA s.r.o.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31</v>
      </c>
      <c r="D81" s="42"/>
      <c r="E81" s="42"/>
      <c r="F81" s="29" t="str">
        <f>IF(E18="","",E18)</f>
        <v>Vyplň údaj</v>
      </c>
      <c r="G81" s="42"/>
      <c r="H81" s="42"/>
      <c r="I81" s="34" t="s">
        <v>38</v>
      </c>
      <c r="J81" s="38" t="str">
        <f>E24</f>
        <v>Ing. Jaroslav Stolička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122</v>
      </c>
      <c r="D83" s="182" t="s">
        <v>62</v>
      </c>
      <c r="E83" s="182" t="s">
        <v>58</v>
      </c>
      <c r="F83" s="182" t="s">
        <v>59</v>
      </c>
      <c r="G83" s="182" t="s">
        <v>123</v>
      </c>
      <c r="H83" s="182" t="s">
        <v>124</v>
      </c>
      <c r="I83" s="182" t="s">
        <v>125</v>
      </c>
      <c r="J83" s="182" t="s">
        <v>102</v>
      </c>
      <c r="K83" s="183" t="s">
        <v>126</v>
      </c>
      <c r="L83" s="184"/>
      <c r="M83" s="94" t="s">
        <v>19</v>
      </c>
      <c r="N83" s="95" t="s">
        <v>47</v>
      </c>
      <c r="O83" s="95" t="s">
        <v>127</v>
      </c>
      <c r="P83" s="95" t="s">
        <v>128</v>
      </c>
      <c r="Q83" s="95" t="s">
        <v>129</v>
      </c>
      <c r="R83" s="95" t="s">
        <v>130</v>
      </c>
      <c r="S83" s="95" t="s">
        <v>131</v>
      </c>
      <c r="T83" s="96" t="s">
        <v>132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133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P85+P121</f>
        <v>0</v>
      </c>
      <c r="Q84" s="98"/>
      <c r="R84" s="187">
        <f>R85+R121</f>
        <v>0.67532999999999999</v>
      </c>
      <c r="S84" s="98"/>
      <c r="T84" s="188">
        <f>T85+T121</f>
        <v>2.2035000000000005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76</v>
      </c>
      <c r="AU84" s="19" t="s">
        <v>103</v>
      </c>
      <c r="BK84" s="189">
        <f>BK85+BK121</f>
        <v>0</v>
      </c>
    </row>
    <row r="85" s="12" customFormat="1" ht="25.92" customHeight="1">
      <c r="A85" s="12"/>
      <c r="B85" s="190"/>
      <c r="C85" s="191"/>
      <c r="D85" s="192" t="s">
        <v>76</v>
      </c>
      <c r="E85" s="193" t="s">
        <v>134</v>
      </c>
      <c r="F85" s="193" t="s">
        <v>135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P86+P118</f>
        <v>0</v>
      </c>
      <c r="Q85" s="198"/>
      <c r="R85" s="199">
        <f>R86+R118</f>
        <v>0.67532999999999999</v>
      </c>
      <c r="S85" s="198"/>
      <c r="T85" s="200">
        <f>T86+T118</f>
        <v>2.2035000000000005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85</v>
      </c>
      <c r="AT85" s="202" t="s">
        <v>76</v>
      </c>
      <c r="AU85" s="202" t="s">
        <v>77</v>
      </c>
      <c r="AY85" s="201" t="s">
        <v>136</v>
      </c>
      <c r="BK85" s="203">
        <f>BK86+BK118</f>
        <v>0</v>
      </c>
    </row>
    <row r="86" s="12" customFormat="1" ht="22.8" customHeight="1">
      <c r="A86" s="12"/>
      <c r="B86" s="190"/>
      <c r="C86" s="191"/>
      <c r="D86" s="192" t="s">
        <v>76</v>
      </c>
      <c r="E86" s="204" t="s">
        <v>898</v>
      </c>
      <c r="F86" s="204" t="s">
        <v>899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SUM(P87:P117)</f>
        <v>0</v>
      </c>
      <c r="Q86" s="198"/>
      <c r="R86" s="199">
        <f>SUM(R87:R117)</f>
        <v>0.67532999999999999</v>
      </c>
      <c r="S86" s="198"/>
      <c r="T86" s="200">
        <f>SUM(T87:T117)</f>
        <v>2.2035000000000005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85</v>
      </c>
      <c r="AT86" s="202" t="s">
        <v>76</v>
      </c>
      <c r="AU86" s="202" t="s">
        <v>85</v>
      </c>
      <c r="AY86" s="201" t="s">
        <v>136</v>
      </c>
      <c r="BK86" s="203">
        <f>SUM(BK87:BK117)</f>
        <v>0</v>
      </c>
    </row>
    <row r="87" s="2" customFormat="1" ht="24.15" customHeight="1">
      <c r="A87" s="40"/>
      <c r="B87" s="41"/>
      <c r="C87" s="206" t="s">
        <v>85</v>
      </c>
      <c r="D87" s="206" t="s">
        <v>141</v>
      </c>
      <c r="E87" s="207" t="s">
        <v>900</v>
      </c>
      <c r="F87" s="208" t="s">
        <v>901</v>
      </c>
      <c r="G87" s="209" t="s">
        <v>902</v>
      </c>
      <c r="H87" s="210">
        <v>1</v>
      </c>
      <c r="I87" s="211"/>
      <c r="J87" s="212">
        <f>ROUND(I87*H87,2)</f>
        <v>0</v>
      </c>
      <c r="K87" s="208" t="s">
        <v>145</v>
      </c>
      <c r="L87" s="46"/>
      <c r="M87" s="213" t="s">
        <v>19</v>
      </c>
      <c r="N87" s="214" t="s">
        <v>48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0.031</v>
      </c>
      <c r="T87" s="216">
        <f>S87*H87</f>
        <v>0.031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146</v>
      </c>
      <c r="AT87" s="217" t="s">
        <v>141</v>
      </c>
      <c r="AU87" s="217" t="s">
        <v>87</v>
      </c>
      <c r="AY87" s="19" t="s">
        <v>136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85</v>
      </c>
      <c r="BK87" s="218">
        <f>ROUND(I87*H87,2)</f>
        <v>0</v>
      </c>
      <c r="BL87" s="19" t="s">
        <v>146</v>
      </c>
      <c r="BM87" s="217" t="s">
        <v>279</v>
      </c>
    </row>
    <row r="88" s="2" customFormat="1">
      <c r="A88" s="40"/>
      <c r="B88" s="41"/>
      <c r="C88" s="42"/>
      <c r="D88" s="219" t="s">
        <v>149</v>
      </c>
      <c r="E88" s="42"/>
      <c r="F88" s="220" t="s">
        <v>903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149</v>
      </c>
      <c r="AU88" s="19" t="s">
        <v>87</v>
      </c>
    </row>
    <row r="89" s="2" customFormat="1" ht="21.75" customHeight="1">
      <c r="A89" s="40"/>
      <c r="B89" s="41"/>
      <c r="C89" s="206" t="s">
        <v>87</v>
      </c>
      <c r="D89" s="206" t="s">
        <v>141</v>
      </c>
      <c r="E89" s="207" t="s">
        <v>904</v>
      </c>
      <c r="F89" s="208" t="s">
        <v>905</v>
      </c>
      <c r="G89" s="209" t="s">
        <v>209</v>
      </c>
      <c r="H89" s="210">
        <v>25</v>
      </c>
      <c r="I89" s="211"/>
      <c r="J89" s="212">
        <f>ROUND(I89*H89,2)</f>
        <v>0</v>
      </c>
      <c r="K89" s="208" t="s">
        <v>145</v>
      </c>
      <c r="L89" s="46"/>
      <c r="M89" s="213" t="s">
        <v>19</v>
      </c>
      <c r="N89" s="214" t="s">
        <v>48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0.012999999999999999</v>
      </c>
      <c r="T89" s="216">
        <f>S89*H89</f>
        <v>0.32500000000000001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146</v>
      </c>
      <c r="AT89" s="217" t="s">
        <v>141</v>
      </c>
      <c r="AU89" s="217" t="s">
        <v>87</v>
      </c>
      <c r="AY89" s="19" t="s">
        <v>136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85</v>
      </c>
      <c r="BK89" s="218">
        <f>ROUND(I89*H89,2)</f>
        <v>0</v>
      </c>
      <c r="BL89" s="19" t="s">
        <v>146</v>
      </c>
      <c r="BM89" s="217" t="s">
        <v>669</v>
      </c>
    </row>
    <row r="90" s="2" customFormat="1">
      <c r="A90" s="40"/>
      <c r="B90" s="41"/>
      <c r="C90" s="42"/>
      <c r="D90" s="219" t="s">
        <v>149</v>
      </c>
      <c r="E90" s="42"/>
      <c r="F90" s="220" t="s">
        <v>906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149</v>
      </c>
      <c r="AU90" s="19" t="s">
        <v>87</v>
      </c>
    </row>
    <row r="91" s="2" customFormat="1" ht="21.75" customHeight="1">
      <c r="A91" s="40"/>
      <c r="B91" s="41"/>
      <c r="C91" s="206" t="s">
        <v>147</v>
      </c>
      <c r="D91" s="206" t="s">
        <v>141</v>
      </c>
      <c r="E91" s="207" t="s">
        <v>907</v>
      </c>
      <c r="F91" s="208" t="s">
        <v>908</v>
      </c>
      <c r="G91" s="209" t="s">
        <v>209</v>
      </c>
      <c r="H91" s="210">
        <v>25</v>
      </c>
      <c r="I91" s="211"/>
      <c r="J91" s="212">
        <f>ROUND(I91*H91,2)</f>
        <v>0</v>
      </c>
      <c r="K91" s="208" t="s">
        <v>145</v>
      </c>
      <c r="L91" s="46"/>
      <c r="M91" s="213" t="s">
        <v>19</v>
      </c>
      <c r="N91" s="214" t="s">
        <v>48</v>
      </c>
      <c r="O91" s="86"/>
      <c r="P91" s="215">
        <f>O91*H91</f>
        <v>0</v>
      </c>
      <c r="Q91" s="215">
        <v>0.0012700000000000001</v>
      </c>
      <c r="R91" s="215">
        <f>Q91*H91</f>
        <v>0.03175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146</v>
      </c>
      <c r="AT91" s="217" t="s">
        <v>141</v>
      </c>
      <c r="AU91" s="217" t="s">
        <v>87</v>
      </c>
      <c r="AY91" s="19" t="s">
        <v>136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85</v>
      </c>
      <c r="BK91" s="218">
        <f>ROUND(I91*H91,2)</f>
        <v>0</v>
      </c>
      <c r="BL91" s="19" t="s">
        <v>146</v>
      </c>
      <c r="BM91" s="217" t="s">
        <v>909</v>
      </c>
    </row>
    <row r="92" s="2" customFormat="1">
      <c r="A92" s="40"/>
      <c r="B92" s="41"/>
      <c r="C92" s="42"/>
      <c r="D92" s="219" t="s">
        <v>149</v>
      </c>
      <c r="E92" s="42"/>
      <c r="F92" s="220" t="s">
        <v>910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149</v>
      </c>
      <c r="AU92" s="19" t="s">
        <v>87</v>
      </c>
    </row>
    <row r="93" s="2" customFormat="1" ht="16.5" customHeight="1">
      <c r="A93" s="40"/>
      <c r="B93" s="41"/>
      <c r="C93" s="206" t="s">
        <v>146</v>
      </c>
      <c r="D93" s="206" t="s">
        <v>141</v>
      </c>
      <c r="E93" s="207" t="s">
        <v>911</v>
      </c>
      <c r="F93" s="208" t="s">
        <v>912</v>
      </c>
      <c r="G93" s="209" t="s">
        <v>902</v>
      </c>
      <c r="H93" s="210">
        <v>15</v>
      </c>
      <c r="I93" s="211"/>
      <c r="J93" s="212">
        <f>ROUND(I93*H93,2)</f>
        <v>0</v>
      </c>
      <c r="K93" s="208" t="s">
        <v>145</v>
      </c>
      <c r="L93" s="46"/>
      <c r="M93" s="213" t="s">
        <v>19</v>
      </c>
      <c r="N93" s="214" t="s">
        <v>48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0.024</v>
      </c>
      <c r="T93" s="216">
        <f>S93*H93</f>
        <v>0.35999999999999999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146</v>
      </c>
      <c r="AT93" s="217" t="s">
        <v>141</v>
      </c>
      <c r="AU93" s="217" t="s">
        <v>87</v>
      </c>
      <c r="AY93" s="19" t="s">
        <v>136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85</v>
      </c>
      <c r="BK93" s="218">
        <f>ROUND(I93*H93,2)</f>
        <v>0</v>
      </c>
      <c r="BL93" s="19" t="s">
        <v>146</v>
      </c>
      <c r="BM93" s="217" t="s">
        <v>913</v>
      </c>
    </row>
    <row r="94" s="2" customFormat="1">
      <c r="A94" s="40"/>
      <c r="B94" s="41"/>
      <c r="C94" s="42"/>
      <c r="D94" s="219" t="s">
        <v>149</v>
      </c>
      <c r="E94" s="42"/>
      <c r="F94" s="220" t="s">
        <v>914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149</v>
      </c>
      <c r="AU94" s="19" t="s">
        <v>87</v>
      </c>
    </row>
    <row r="95" s="2" customFormat="1" ht="24.15" customHeight="1">
      <c r="A95" s="40"/>
      <c r="B95" s="41"/>
      <c r="C95" s="206" t="s">
        <v>197</v>
      </c>
      <c r="D95" s="206" t="s">
        <v>141</v>
      </c>
      <c r="E95" s="207" t="s">
        <v>915</v>
      </c>
      <c r="F95" s="208" t="s">
        <v>916</v>
      </c>
      <c r="G95" s="209" t="s">
        <v>917</v>
      </c>
      <c r="H95" s="210">
        <v>4</v>
      </c>
      <c r="I95" s="211"/>
      <c r="J95" s="212">
        <f>ROUND(I95*H95,2)</f>
        <v>0</v>
      </c>
      <c r="K95" s="208" t="s">
        <v>145</v>
      </c>
      <c r="L95" s="46"/>
      <c r="M95" s="213" t="s">
        <v>19</v>
      </c>
      <c r="N95" s="214" t="s">
        <v>48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146</v>
      </c>
      <c r="AT95" s="217" t="s">
        <v>141</v>
      </c>
      <c r="AU95" s="217" t="s">
        <v>87</v>
      </c>
      <c r="AY95" s="19" t="s">
        <v>136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85</v>
      </c>
      <c r="BK95" s="218">
        <f>ROUND(I95*H95,2)</f>
        <v>0</v>
      </c>
      <c r="BL95" s="19" t="s">
        <v>146</v>
      </c>
      <c r="BM95" s="217" t="s">
        <v>918</v>
      </c>
    </row>
    <row r="96" s="2" customFormat="1">
      <c r="A96" s="40"/>
      <c r="B96" s="41"/>
      <c r="C96" s="42"/>
      <c r="D96" s="219" t="s">
        <v>149</v>
      </c>
      <c r="E96" s="42"/>
      <c r="F96" s="220" t="s">
        <v>919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149</v>
      </c>
      <c r="AU96" s="19" t="s">
        <v>87</v>
      </c>
    </row>
    <row r="97" s="2" customFormat="1" ht="24.15" customHeight="1">
      <c r="A97" s="40"/>
      <c r="B97" s="41"/>
      <c r="C97" s="206" t="s">
        <v>137</v>
      </c>
      <c r="D97" s="206" t="s">
        <v>141</v>
      </c>
      <c r="E97" s="207" t="s">
        <v>920</v>
      </c>
      <c r="F97" s="208" t="s">
        <v>921</v>
      </c>
      <c r="G97" s="209" t="s">
        <v>902</v>
      </c>
      <c r="H97" s="210">
        <v>1</v>
      </c>
      <c r="I97" s="211"/>
      <c r="J97" s="212">
        <f>ROUND(I97*H97,2)</f>
        <v>0</v>
      </c>
      <c r="K97" s="208" t="s">
        <v>145</v>
      </c>
      <c r="L97" s="46"/>
      <c r="M97" s="213" t="s">
        <v>19</v>
      </c>
      <c r="N97" s="214" t="s">
        <v>48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146</v>
      </c>
      <c r="AT97" s="217" t="s">
        <v>141</v>
      </c>
      <c r="AU97" s="217" t="s">
        <v>87</v>
      </c>
      <c r="AY97" s="19" t="s">
        <v>136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85</v>
      </c>
      <c r="BK97" s="218">
        <f>ROUND(I97*H97,2)</f>
        <v>0</v>
      </c>
      <c r="BL97" s="19" t="s">
        <v>146</v>
      </c>
      <c r="BM97" s="217" t="s">
        <v>922</v>
      </c>
    </row>
    <row r="98" s="2" customFormat="1">
      <c r="A98" s="40"/>
      <c r="B98" s="41"/>
      <c r="C98" s="42"/>
      <c r="D98" s="219" t="s">
        <v>149</v>
      </c>
      <c r="E98" s="42"/>
      <c r="F98" s="220" t="s">
        <v>923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149</v>
      </c>
      <c r="AU98" s="19" t="s">
        <v>87</v>
      </c>
    </row>
    <row r="99" s="2" customFormat="1" ht="37.8" customHeight="1">
      <c r="A99" s="40"/>
      <c r="B99" s="41"/>
      <c r="C99" s="206" t="s">
        <v>206</v>
      </c>
      <c r="D99" s="206" t="s">
        <v>141</v>
      </c>
      <c r="E99" s="207" t="s">
        <v>924</v>
      </c>
      <c r="F99" s="208" t="s">
        <v>925</v>
      </c>
      <c r="G99" s="209" t="s">
        <v>209</v>
      </c>
      <c r="H99" s="210">
        <v>70</v>
      </c>
      <c r="I99" s="211"/>
      <c r="J99" s="212">
        <f>ROUND(I99*H99,2)</f>
        <v>0</v>
      </c>
      <c r="K99" s="208" t="s">
        <v>145</v>
      </c>
      <c r="L99" s="46"/>
      <c r="M99" s="213" t="s">
        <v>19</v>
      </c>
      <c r="N99" s="214" t="s">
        <v>48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146</v>
      </c>
      <c r="AT99" s="217" t="s">
        <v>141</v>
      </c>
      <c r="AU99" s="217" t="s">
        <v>87</v>
      </c>
      <c r="AY99" s="19" t="s">
        <v>136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85</v>
      </c>
      <c r="BK99" s="218">
        <f>ROUND(I99*H99,2)</f>
        <v>0</v>
      </c>
      <c r="BL99" s="19" t="s">
        <v>146</v>
      </c>
      <c r="BM99" s="217" t="s">
        <v>926</v>
      </c>
    </row>
    <row r="100" s="2" customFormat="1">
      <c r="A100" s="40"/>
      <c r="B100" s="41"/>
      <c r="C100" s="42"/>
      <c r="D100" s="219" t="s">
        <v>149</v>
      </c>
      <c r="E100" s="42"/>
      <c r="F100" s="220" t="s">
        <v>927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149</v>
      </c>
      <c r="AU100" s="19" t="s">
        <v>87</v>
      </c>
    </row>
    <row r="101" s="2" customFormat="1" ht="33" customHeight="1">
      <c r="A101" s="40"/>
      <c r="B101" s="41"/>
      <c r="C101" s="206" t="s">
        <v>212</v>
      </c>
      <c r="D101" s="206" t="s">
        <v>141</v>
      </c>
      <c r="E101" s="207" t="s">
        <v>928</v>
      </c>
      <c r="F101" s="208" t="s">
        <v>929</v>
      </c>
      <c r="G101" s="209" t="s">
        <v>209</v>
      </c>
      <c r="H101" s="210">
        <v>70</v>
      </c>
      <c r="I101" s="211"/>
      <c r="J101" s="212">
        <f>ROUND(I101*H101,2)</f>
        <v>0</v>
      </c>
      <c r="K101" s="208" t="s">
        <v>145</v>
      </c>
      <c r="L101" s="46"/>
      <c r="M101" s="213" t="s">
        <v>19</v>
      </c>
      <c r="N101" s="214" t="s">
        <v>48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146</v>
      </c>
      <c r="AT101" s="217" t="s">
        <v>141</v>
      </c>
      <c r="AU101" s="217" t="s">
        <v>87</v>
      </c>
      <c r="AY101" s="19" t="s">
        <v>136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85</v>
      </c>
      <c r="BK101" s="218">
        <f>ROUND(I101*H101,2)</f>
        <v>0</v>
      </c>
      <c r="BL101" s="19" t="s">
        <v>146</v>
      </c>
      <c r="BM101" s="217" t="s">
        <v>930</v>
      </c>
    </row>
    <row r="102" s="2" customFormat="1">
      <c r="A102" s="40"/>
      <c r="B102" s="41"/>
      <c r="C102" s="42"/>
      <c r="D102" s="219" t="s">
        <v>149</v>
      </c>
      <c r="E102" s="42"/>
      <c r="F102" s="220" t="s">
        <v>931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149</v>
      </c>
      <c r="AU102" s="19" t="s">
        <v>87</v>
      </c>
    </row>
    <row r="103" s="2" customFormat="1" ht="16.5" customHeight="1">
      <c r="A103" s="40"/>
      <c r="B103" s="41"/>
      <c r="C103" s="206" t="s">
        <v>223</v>
      </c>
      <c r="D103" s="206" t="s">
        <v>141</v>
      </c>
      <c r="E103" s="207" t="s">
        <v>932</v>
      </c>
      <c r="F103" s="208" t="s">
        <v>933</v>
      </c>
      <c r="G103" s="209" t="s">
        <v>144</v>
      </c>
      <c r="H103" s="210">
        <v>21</v>
      </c>
      <c r="I103" s="211"/>
      <c r="J103" s="212">
        <f>ROUND(I103*H103,2)</f>
        <v>0</v>
      </c>
      <c r="K103" s="208" t="s">
        <v>145</v>
      </c>
      <c r="L103" s="46"/>
      <c r="M103" s="213" t="s">
        <v>19</v>
      </c>
      <c r="N103" s="214" t="s">
        <v>48</v>
      </c>
      <c r="O103" s="86"/>
      <c r="P103" s="215">
        <f>O103*H103</f>
        <v>0</v>
      </c>
      <c r="Q103" s="215">
        <v>3.0000000000000001E-05</v>
      </c>
      <c r="R103" s="215">
        <f>Q103*H103</f>
        <v>0.00063000000000000003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146</v>
      </c>
      <c r="AT103" s="217" t="s">
        <v>141</v>
      </c>
      <c r="AU103" s="217" t="s">
        <v>87</v>
      </c>
      <c r="AY103" s="19" t="s">
        <v>136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85</v>
      </c>
      <c r="BK103" s="218">
        <f>ROUND(I103*H103,2)</f>
        <v>0</v>
      </c>
      <c r="BL103" s="19" t="s">
        <v>146</v>
      </c>
      <c r="BM103" s="217" t="s">
        <v>934</v>
      </c>
    </row>
    <row r="104" s="2" customFormat="1">
      <c r="A104" s="40"/>
      <c r="B104" s="41"/>
      <c r="C104" s="42"/>
      <c r="D104" s="219" t="s">
        <v>149</v>
      </c>
      <c r="E104" s="42"/>
      <c r="F104" s="220" t="s">
        <v>935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149</v>
      </c>
      <c r="AU104" s="19" t="s">
        <v>87</v>
      </c>
    </row>
    <row r="105" s="2" customFormat="1" ht="33" customHeight="1">
      <c r="A105" s="40"/>
      <c r="B105" s="41"/>
      <c r="C105" s="206" t="s">
        <v>234</v>
      </c>
      <c r="D105" s="206" t="s">
        <v>141</v>
      </c>
      <c r="E105" s="207" t="s">
        <v>936</v>
      </c>
      <c r="F105" s="208" t="s">
        <v>937</v>
      </c>
      <c r="G105" s="209" t="s">
        <v>144</v>
      </c>
      <c r="H105" s="210">
        <v>3.5</v>
      </c>
      <c r="I105" s="211"/>
      <c r="J105" s="212">
        <f>ROUND(I105*H105,2)</f>
        <v>0</v>
      </c>
      <c r="K105" s="208" t="s">
        <v>145</v>
      </c>
      <c r="L105" s="46"/>
      <c r="M105" s="213" t="s">
        <v>19</v>
      </c>
      <c r="N105" s="214" t="s">
        <v>48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0.42499999999999999</v>
      </c>
      <c r="T105" s="216">
        <f>S105*H105</f>
        <v>1.4875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146</v>
      </c>
      <c r="AT105" s="217" t="s">
        <v>141</v>
      </c>
      <c r="AU105" s="217" t="s">
        <v>87</v>
      </c>
      <c r="AY105" s="19" t="s">
        <v>136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85</v>
      </c>
      <c r="BK105" s="218">
        <f>ROUND(I105*H105,2)</f>
        <v>0</v>
      </c>
      <c r="BL105" s="19" t="s">
        <v>146</v>
      </c>
      <c r="BM105" s="217" t="s">
        <v>938</v>
      </c>
    </row>
    <row r="106" s="2" customFormat="1">
      <c r="A106" s="40"/>
      <c r="B106" s="41"/>
      <c r="C106" s="42"/>
      <c r="D106" s="219" t="s">
        <v>149</v>
      </c>
      <c r="E106" s="42"/>
      <c r="F106" s="220" t="s">
        <v>939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149</v>
      </c>
      <c r="AU106" s="19" t="s">
        <v>87</v>
      </c>
    </row>
    <row r="107" s="2" customFormat="1" ht="16.5" customHeight="1">
      <c r="A107" s="40"/>
      <c r="B107" s="41"/>
      <c r="C107" s="206" t="s">
        <v>239</v>
      </c>
      <c r="D107" s="206" t="s">
        <v>141</v>
      </c>
      <c r="E107" s="207" t="s">
        <v>940</v>
      </c>
      <c r="F107" s="208" t="s">
        <v>941</v>
      </c>
      <c r="G107" s="209" t="s">
        <v>314</v>
      </c>
      <c r="H107" s="210">
        <v>2.2040000000000002</v>
      </c>
      <c r="I107" s="211"/>
      <c r="J107" s="212">
        <f>ROUND(I107*H107,2)</f>
        <v>0</v>
      </c>
      <c r="K107" s="208" t="s">
        <v>145</v>
      </c>
      <c r="L107" s="46"/>
      <c r="M107" s="213" t="s">
        <v>19</v>
      </c>
      <c r="N107" s="214" t="s">
        <v>48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146</v>
      </c>
      <c r="AT107" s="217" t="s">
        <v>141</v>
      </c>
      <c r="AU107" s="217" t="s">
        <v>87</v>
      </c>
      <c r="AY107" s="19" t="s">
        <v>136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85</v>
      </c>
      <c r="BK107" s="218">
        <f>ROUND(I107*H107,2)</f>
        <v>0</v>
      </c>
      <c r="BL107" s="19" t="s">
        <v>146</v>
      </c>
      <c r="BM107" s="217" t="s">
        <v>942</v>
      </c>
    </row>
    <row r="108" s="2" customFormat="1">
      <c r="A108" s="40"/>
      <c r="B108" s="41"/>
      <c r="C108" s="42"/>
      <c r="D108" s="219" t="s">
        <v>149</v>
      </c>
      <c r="E108" s="42"/>
      <c r="F108" s="220" t="s">
        <v>943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149</v>
      </c>
      <c r="AU108" s="19" t="s">
        <v>87</v>
      </c>
    </row>
    <row r="109" s="2" customFormat="1" ht="21.75" customHeight="1">
      <c r="A109" s="40"/>
      <c r="B109" s="41"/>
      <c r="C109" s="206" t="s">
        <v>245</v>
      </c>
      <c r="D109" s="206" t="s">
        <v>141</v>
      </c>
      <c r="E109" s="207" t="s">
        <v>944</v>
      </c>
      <c r="F109" s="208" t="s">
        <v>945</v>
      </c>
      <c r="G109" s="209" t="s">
        <v>314</v>
      </c>
      <c r="H109" s="210">
        <v>41.875999999999998</v>
      </c>
      <c r="I109" s="211"/>
      <c r="J109" s="212">
        <f>ROUND(I109*H109,2)</f>
        <v>0</v>
      </c>
      <c r="K109" s="208" t="s">
        <v>145</v>
      </c>
      <c r="L109" s="46"/>
      <c r="M109" s="213" t="s">
        <v>19</v>
      </c>
      <c r="N109" s="214" t="s">
        <v>48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146</v>
      </c>
      <c r="AT109" s="217" t="s">
        <v>141</v>
      </c>
      <c r="AU109" s="217" t="s">
        <v>87</v>
      </c>
      <c r="AY109" s="19" t="s">
        <v>136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85</v>
      </c>
      <c r="BK109" s="218">
        <f>ROUND(I109*H109,2)</f>
        <v>0</v>
      </c>
      <c r="BL109" s="19" t="s">
        <v>146</v>
      </c>
      <c r="BM109" s="217" t="s">
        <v>946</v>
      </c>
    </row>
    <row r="110" s="2" customFormat="1">
      <c r="A110" s="40"/>
      <c r="B110" s="41"/>
      <c r="C110" s="42"/>
      <c r="D110" s="219" t="s">
        <v>149</v>
      </c>
      <c r="E110" s="42"/>
      <c r="F110" s="220" t="s">
        <v>947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149</v>
      </c>
      <c r="AU110" s="19" t="s">
        <v>87</v>
      </c>
    </row>
    <row r="111" s="13" customFormat="1">
      <c r="A111" s="13"/>
      <c r="B111" s="224"/>
      <c r="C111" s="225"/>
      <c r="D111" s="226" t="s">
        <v>151</v>
      </c>
      <c r="E111" s="225"/>
      <c r="F111" s="228" t="s">
        <v>948</v>
      </c>
      <c r="G111" s="225"/>
      <c r="H111" s="229">
        <v>41.875999999999998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151</v>
      </c>
      <c r="AU111" s="235" t="s">
        <v>87</v>
      </c>
      <c r="AV111" s="13" t="s">
        <v>87</v>
      </c>
      <c r="AW111" s="13" t="s">
        <v>4</v>
      </c>
      <c r="AX111" s="13" t="s">
        <v>85</v>
      </c>
      <c r="AY111" s="235" t="s">
        <v>136</v>
      </c>
    </row>
    <row r="112" s="2" customFormat="1" ht="21.75" customHeight="1">
      <c r="A112" s="40"/>
      <c r="B112" s="41"/>
      <c r="C112" s="206" t="s">
        <v>250</v>
      </c>
      <c r="D112" s="206" t="s">
        <v>141</v>
      </c>
      <c r="E112" s="207" t="s">
        <v>949</v>
      </c>
      <c r="F112" s="208" t="s">
        <v>950</v>
      </c>
      <c r="G112" s="209" t="s">
        <v>314</v>
      </c>
      <c r="H112" s="210">
        <v>2.2040000000000002</v>
      </c>
      <c r="I112" s="211"/>
      <c r="J112" s="212">
        <f>ROUND(I112*H112,2)</f>
        <v>0</v>
      </c>
      <c r="K112" s="208" t="s">
        <v>145</v>
      </c>
      <c r="L112" s="46"/>
      <c r="M112" s="213" t="s">
        <v>19</v>
      </c>
      <c r="N112" s="214" t="s">
        <v>48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146</v>
      </c>
      <c r="AT112" s="217" t="s">
        <v>141</v>
      </c>
      <c r="AU112" s="217" t="s">
        <v>87</v>
      </c>
      <c r="AY112" s="19" t="s">
        <v>136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85</v>
      </c>
      <c r="BK112" s="218">
        <f>ROUND(I112*H112,2)</f>
        <v>0</v>
      </c>
      <c r="BL112" s="19" t="s">
        <v>146</v>
      </c>
      <c r="BM112" s="217" t="s">
        <v>951</v>
      </c>
    </row>
    <row r="113" s="2" customFormat="1">
      <c r="A113" s="40"/>
      <c r="B113" s="41"/>
      <c r="C113" s="42"/>
      <c r="D113" s="219" t="s">
        <v>149</v>
      </c>
      <c r="E113" s="42"/>
      <c r="F113" s="220" t="s">
        <v>952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149</v>
      </c>
      <c r="AU113" s="19" t="s">
        <v>87</v>
      </c>
    </row>
    <row r="114" s="2" customFormat="1" ht="24.15" customHeight="1">
      <c r="A114" s="40"/>
      <c r="B114" s="41"/>
      <c r="C114" s="206" t="s">
        <v>255</v>
      </c>
      <c r="D114" s="206" t="s">
        <v>141</v>
      </c>
      <c r="E114" s="207" t="s">
        <v>953</v>
      </c>
      <c r="F114" s="208" t="s">
        <v>954</v>
      </c>
      <c r="G114" s="209" t="s">
        <v>144</v>
      </c>
      <c r="H114" s="210">
        <v>3.5</v>
      </c>
      <c r="I114" s="211"/>
      <c r="J114" s="212">
        <f>ROUND(I114*H114,2)</f>
        <v>0</v>
      </c>
      <c r="K114" s="208" t="s">
        <v>145</v>
      </c>
      <c r="L114" s="46"/>
      <c r="M114" s="213" t="s">
        <v>19</v>
      </c>
      <c r="N114" s="214" t="s">
        <v>48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146</v>
      </c>
      <c r="AT114" s="217" t="s">
        <v>141</v>
      </c>
      <c r="AU114" s="217" t="s">
        <v>87</v>
      </c>
      <c r="AY114" s="19" t="s">
        <v>136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85</v>
      </c>
      <c r="BK114" s="218">
        <f>ROUND(I114*H114,2)</f>
        <v>0</v>
      </c>
      <c r="BL114" s="19" t="s">
        <v>146</v>
      </c>
      <c r="BM114" s="217" t="s">
        <v>955</v>
      </c>
    </row>
    <row r="115" s="2" customFormat="1">
      <c r="A115" s="40"/>
      <c r="B115" s="41"/>
      <c r="C115" s="42"/>
      <c r="D115" s="219" t="s">
        <v>149</v>
      </c>
      <c r="E115" s="42"/>
      <c r="F115" s="220" t="s">
        <v>956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149</v>
      </c>
      <c r="AU115" s="19" t="s">
        <v>87</v>
      </c>
    </row>
    <row r="116" s="2" customFormat="1" ht="24.15" customHeight="1">
      <c r="A116" s="40"/>
      <c r="B116" s="41"/>
      <c r="C116" s="206" t="s">
        <v>8</v>
      </c>
      <c r="D116" s="206" t="s">
        <v>141</v>
      </c>
      <c r="E116" s="207" t="s">
        <v>957</v>
      </c>
      <c r="F116" s="208" t="s">
        <v>958</v>
      </c>
      <c r="G116" s="209" t="s">
        <v>144</v>
      </c>
      <c r="H116" s="210">
        <v>3.5</v>
      </c>
      <c r="I116" s="211"/>
      <c r="J116" s="212">
        <f>ROUND(I116*H116,2)</f>
        <v>0</v>
      </c>
      <c r="K116" s="208" t="s">
        <v>145</v>
      </c>
      <c r="L116" s="46"/>
      <c r="M116" s="213" t="s">
        <v>19</v>
      </c>
      <c r="N116" s="214" t="s">
        <v>48</v>
      </c>
      <c r="O116" s="86"/>
      <c r="P116" s="215">
        <f>O116*H116</f>
        <v>0</v>
      </c>
      <c r="Q116" s="215">
        <v>0.1837</v>
      </c>
      <c r="R116" s="215">
        <f>Q116*H116</f>
        <v>0.64295000000000002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146</v>
      </c>
      <c r="AT116" s="217" t="s">
        <v>141</v>
      </c>
      <c r="AU116" s="217" t="s">
        <v>87</v>
      </c>
      <c r="AY116" s="19" t="s">
        <v>136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85</v>
      </c>
      <c r="BK116" s="218">
        <f>ROUND(I116*H116,2)</f>
        <v>0</v>
      </c>
      <c r="BL116" s="19" t="s">
        <v>146</v>
      </c>
      <c r="BM116" s="217" t="s">
        <v>959</v>
      </c>
    </row>
    <row r="117" s="2" customFormat="1">
      <c r="A117" s="40"/>
      <c r="B117" s="41"/>
      <c r="C117" s="42"/>
      <c r="D117" s="219" t="s">
        <v>149</v>
      </c>
      <c r="E117" s="42"/>
      <c r="F117" s="220" t="s">
        <v>960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149</v>
      </c>
      <c r="AU117" s="19" t="s">
        <v>87</v>
      </c>
    </row>
    <row r="118" s="12" customFormat="1" ht="22.8" customHeight="1">
      <c r="A118" s="12"/>
      <c r="B118" s="190"/>
      <c r="C118" s="191"/>
      <c r="D118" s="192" t="s">
        <v>76</v>
      </c>
      <c r="E118" s="204" t="s">
        <v>343</v>
      </c>
      <c r="F118" s="204" t="s">
        <v>344</v>
      </c>
      <c r="G118" s="191"/>
      <c r="H118" s="191"/>
      <c r="I118" s="194"/>
      <c r="J118" s="205">
        <f>BK118</f>
        <v>0</v>
      </c>
      <c r="K118" s="191"/>
      <c r="L118" s="196"/>
      <c r="M118" s="197"/>
      <c r="N118" s="198"/>
      <c r="O118" s="198"/>
      <c r="P118" s="199">
        <f>SUM(P119:P120)</f>
        <v>0</v>
      </c>
      <c r="Q118" s="198"/>
      <c r="R118" s="199">
        <f>SUM(R119:R120)</f>
        <v>0</v>
      </c>
      <c r="S118" s="198"/>
      <c r="T118" s="200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1" t="s">
        <v>85</v>
      </c>
      <c r="AT118" s="202" t="s">
        <v>76</v>
      </c>
      <c r="AU118" s="202" t="s">
        <v>85</v>
      </c>
      <c r="AY118" s="201" t="s">
        <v>136</v>
      </c>
      <c r="BK118" s="203">
        <f>SUM(BK119:BK120)</f>
        <v>0</v>
      </c>
    </row>
    <row r="119" s="2" customFormat="1" ht="33" customHeight="1">
      <c r="A119" s="40"/>
      <c r="B119" s="41"/>
      <c r="C119" s="206" t="s">
        <v>226</v>
      </c>
      <c r="D119" s="206" t="s">
        <v>141</v>
      </c>
      <c r="E119" s="207" t="s">
        <v>346</v>
      </c>
      <c r="F119" s="208" t="s">
        <v>347</v>
      </c>
      <c r="G119" s="209" t="s">
        <v>314</v>
      </c>
      <c r="H119" s="210">
        <v>0.67500000000000004</v>
      </c>
      <c r="I119" s="211"/>
      <c r="J119" s="212">
        <f>ROUND(I119*H119,2)</f>
        <v>0</v>
      </c>
      <c r="K119" s="208" t="s">
        <v>145</v>
      </c>
      <c r="L119" s="46"/>
      <c r="M119" s="213" t="s">
        <v>19</v>
      </c>
      <c r="N119" s="214" t="s">
        <v>48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146</v>
      </c>
      <c r="AT119" s="217" t="s">
        <v>141</v>
      </c>
      <c r="AU119" s="217" t="s">
        <v>87</v>
      </c>
      <c r="AY119" s="19" t="s">
        <v>136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85</v>
      </c>
      <c r="BK119" s="218">
        <f>ROUND(I119*H119,2)</f>
        <v>0</v>
      </c>
      <c r="BL119" s="19" t="s">
        <v>146</v>
      </c>
      <c r="BM119" s="217" t="s">
        <v>961</v>
      </c>
    </row>
    <row r="120" s="2" customFormat="1">
      <c r="A120" s="40"/>
      <c r="B120" s="41"/>
      <c r="C120" s="42"/>
      <c r="D120" s="219" t="s">
        <v>149</v>
      </c>
      <c r="E120" s="42"/>
      <c r="F120" s="220" t="s">
        <v>349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149</v>
      </c>
      <c r="AU120" s="19" t="s">
        <v>87</v>
      </c>
    </row>
    <row r="121" s="12" customFormat="1" ht="25.92" customHeight="1">
      <c r="A121" s="12"/>
      <c r="B121" s="190"/>
      <c r="C121" s="191"/>
      <c r="D121" s="192" t="s">
        <v>76</v>
      </c>
      <c r="E121" s="193" t="s">
        <v>350</v>
      </c>
      <c r="F121" s="193" t="s">
        <v>351</v>
      </c>
      <c r="G121" s="191"/>
      <c r="H121" s="191"/>
      <c r="I121" s="194"/>
      <c r="J121" s="195">
        <f>BK121</f>
        <v>0</v>
      </c>
      <c r="K121" s="191"/>
      <c r="L121" s="196"/>
      <c r="M121" s="197"/>
      <c r="N121" s="198"/>
      <c r="O121" s="198"/>
      <c r="P121" s="199">
        <f>P122</f>
        <v>0</v>
      </c>
      <c r="Q121" s="198"/>
      <c r="R121" s="199">
        <f>R122</f>
        <v>0</v>
      </c>
      <c r="S121" s="198"/>
      <c r="T121" s="200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1" t="s">
        <v>87</v>
      </c>
      <c r="AT121" s="202" t="s">
        <v>76</v>
      </c>
      <c r="AU121" s="202" t="s">
        <v>77</v>
      </c>
      <c r="AY121" s="201" t="s">
        <v>136</v>
      </c>
      <c r="BK121" s="203">
        <f>BK122</f>
        <v>0</v>
      </c>
    </row>
    <row r="122" s="12" customFormat="1" ht="22.8" customHeight="1">
      <c r="A122" s="12"/>
      <c r="B122" s="190"/>
      <c r="C122" s="191"/>
      <c r="D122" s="192" t="s">
        <v>76</v>
      </c>
      <c r="E122" s="204" t="s">
        <v>962</v>
      </c>
      <c r="F122" s="204" t="s">
        <v>963</v>
      </c>
      <c r="G122" s="191"/>
      <c r="H122" s="191"/>
      <c r="I122" s="194"/>
      <c r="J122" s="205">
        <f>BK122</f>
        <v>0</v>
      </c>
      <c r="K122" s="191"/>
      <c r="L122" s="196"/>
      <c r="M122" s="197"/>
      <c r="N122" s="198"/>
      <c r="O122" s="198"/>
      <c r="P122" s="199">
        <f>SUM(P123:P219)</f>
        <v>0</v>
      </c>
      <c r="Q122" s="198"/>
      <c r="R122" s="199">
        <f>SUM(R123:R219)</f>
        <v>0</v>
      </c>
      <c r="S122" s="198"/>
      <c r="T122" s="200">
        <f>SUM(T123:T219)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1" t="s">
        <v>87</v>
      </c>
      <c r="AT122" s="202" t="s">
        <v>76</v>
      </c>
      <c r="AU122" s="202" t="s">
        <v>85</v>
      </c>
      <c r="AY122" s="201" t="s">
        <v>136</v>
      </c>
      <c r="BK122" s="203">
        <f>SUM(BK123:BK219)</f>
        <v>0</v>
      </c>
    </row>
    <row r="123" s="2" customFormat="1" ht="16.5" customHeight="1">
      <c r="A123" s="40"/>
      <c r="B123" s="41"/>
      <c r="C123" s="206" t="s">
        <v>274</v>
      </c>
      <c r="D123" s="206" t="s">
        <v>141</v>
      </c>
      <c r="E123" s="207" t="s">
        <v>964</v>
      </c>
      <c r="F123" s="208" t="s">
        <v>965</v>
      </c>
      <c r="G123" s="209" t="s">
        <v>902</v>
      </c>
      <c r="H123" s="210">
        <v>2</v>
      </c>
      <c r="I123" s="211"/>
      <c r="J123" s="212">
        <f>ROUND(I123*H123,2)</f>
        <v>0</v>
      </c>
      <c r="K123" s="208" t="s">
        <v>19</v>
      </c>
      <c r="L123" s="46"/>
      <c r="M123" s="213" t="s">
        <v>19</v>
      </c>
      <c r="N123" s="214" t="s">
        <v>48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146</v>
      </c>
      <c r="AT123" s="217" t="s">
        <v>141</v>
      </c>
      <c r="AU123" s="217" t="s">
        <v>87</v>
      </c>
      <c r="AY123" s="19" t="s">
        <v>136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85</v>
      </c>
      <c r="BK123" s="218">
        <f>ROUND(I123*H123,2)</f>
        <v>0</v>
      </c>
      <c r="BL123" s="19" t="s">
        <v>146</v>
      </c>
      <c r="BM123" s="217" t="s">
        <v>146</v>
      </c>
    </row>
    <row r="124" s="2" customFormat="1" ht="16.5" customHeight="1">
      <c r="A124" s="40"/>
      <c r="B124" s="41"/>
      <c r="C124" s="268" t="s">
        <v>281</v>
      </c>
      <c r="D124" s="268" t="s">
        <v>361</v>
      </c>
      <c r="E124" s="269" t="s">
        <v>966</v>
      </c>
      <c r="F124" s="270" t="s">
        <v>967</v>
      </c>
      <c r="G124" s="271" t="s">
        <v>902</v>
      </c>
      <c r="H124" s="272">
        <v>2</v>
      </c>
      <c r="I124" s="273"/>
      <c r="J124" s="274">
        <f>ROUND(I124*H124,2)</f>
        <v>0</v>
      </c>
      <c r="K124" s="270" t="s">
        <v>19</v>
      </c>
      <c r="L124" s="275"/>
      <c r="M124" s="276" t="s">
        <v>19</v>
      </c>
      <c r="N124" s="277" t="s">
        <v>48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212</v>
      </c>
      <c r="AT124" s="217" t="s">
        <v>361</v>
      </c>
      <c r="AU124" s="217" t="s">
        <v>87</v>
      </c>
      <c r="AY124" s="19" t="s">
        <v>136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85</v>
      </c>
      <c r="BK124" s="218">
        <f>ROUND(I124*H124,2)</f>
        <v>0</v>
      </c>
      <c r="BL124" s="19" t="s">
        <v>146</v>
      </c>
      <c r="BM124" s="217" t="s">
        <v>137</v>
      </c>
    </row>
    <row r="125" s="2" customFormat="1" ht="24.15" customHeight="1">
      <c r="A125" s="40"/>
      <c r="B125" s="41"/>
      <c r="C125" s="206" t="s">
        <v>288</v>
      </c>
      <c r="D125" s="206" t="s">
        <v>141</v>
      </c>
      <c r="E125" s="207" t="s">
        <v>968</v>
      </c>
      <c r="F125" s="208" t="s">
        <v>969</v>
      </c>
      <c r="G125" s="209" t="s">
        <v>902</v>
      </c>
      <c r="H125" s="210">
        <v>1</v>
      </c>
      <c r="I125" s="211"/>
      <c r="J125" s="212">
        <f>ROUND(I125*H125,2)</f>
        <v>0</v>
      </c>
      <c r="K125" s="208" t="s">
        <v>145</v>
      </c>
      <c r="L125" s="46"/>
      <c r="M125" s="213" t="s">
        <v>19</v>
      </c>
      <c r="N125" s="214" t="s">
        <v>48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146</v>
      </c>
      <c r="AT125" s="217" t="s">
        <v>141</v>
      </c>
      <c r="AU125" s="217" t="s">
        <v>87</v>
      </c>
      <c r="AY125" s="19" t="s">
        <v>136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85</v>
      </c>
      <c r="BK125" s="218">
        <f>ROUND(I125*H125,2)</f>
        <v>0</v>
      </c>
      <c r="BL125" s="19" t="s">
        <v>146</v>
      </c>
      <c r="BM125" s="217" t="s">
        <v>212</v>
      </c>
    </row>
    <row r="126" s="2" customFormat="1">
      <c r="A126" s="40"/>
      <c r="B126" s="41"/>
      <c r="C126" s="42"/>
      <c r="D126" s="219" t="s">
        <v>149</v>
      </c>
      <c r="E126" s="42"/>
      <c r="F126" s="220" t="s">
        <v>970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149</v>
      </c>
      <c r="AU126" s="19" t="s">
        <v>87</v>
      </c>
    </row>
    <row r="127" s="2" customFormat="1" ht="16.5" customHeight="1">
      <c r="A127" s="40"/>
      <c r="B127" s="41"/>
      <c r="C127" s="268" t="s">
        <v>294</v>
      </c>
      <c r="D127" s="268" t="s">
        <v>361</v>
      </c>
      <c r="E127" s="269" t="s">
        <v>971</v>
      </c>
      <c r="F127" s="270" t="s">
        <v>972</v>
      </c>
      <c r="G127" s="271" t="s">
        <v>902</v>
      </c>
      <c r="H127" s="272">
        <v>1</v>
      </c>
      <c r="I127" s="273"/>
      <c r="J127" s="274">
        <f>ROUND(I127*H127,2)</f>
        <v>0</v>
      </c>
      <c r="K127" s="270" t="s">
        <v>19</v>
      </c>
      <c r="L127" s="275"/>
      <c r="M127" s="276" t="s">
        <v>19</v>
      </c>
      <c r="N127" s="277" t="s">
        <v>48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212</v>
      </c>
      <c r="AT127" s="217" t="s">
        <v>361</v>
      </c>
      <c r="AU127" s="217" t="s">
        <v>87</v>
      </c>
      <c r="AY127" s="19" t="s">
        <v>136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85</v>
      </c>
      <c r="BK127" s="218">
        <f>ROUND(I127*H127,2)</f>
        <v>0</v>
      </c>
      <c r="BL127" s="19" t="s">
        <v>146</v>
      </c>
      <c r="BM127" s="217" t="s">
        <v>234</v>
      </c>
    </row>
    <row r="128" s="2" customFormat="1" ht="24.15" customHeight="1">
      <c r="A128" s="40"/>
      <c r="B128" s="41"/>
      <c r="C128" s="206" t="s">
        <v>7</v>
      </c>
      <c r="D128" s="206" t="s">
        <v>141</v>
      </c>
      <c r="E128" s="207" t="s">
        <v>973</v>
      </c>
      <c r="F128" s="208" t="s">
        <v>974</v>
      </c>
      <c r="G128" s="209" t="s">
        <v>902</v>
      </c>
      <c r="H128" s="210">
        <v>5</v>
      </c>
      <c r="I128" s="211"/>
      <c r="J128" s="212">
        <f>ROUND(I128*H128,2)</f>
        <v>0</v>
      </c>
      <c r="K128" s="208" t="s">
        <v>145</v>
      </c>
      <c r="L128" s="46"/>
      <c r="M128" s="213" t="s">
        <v>19</v>
      </c>
      <c r="N128" s="214" t="s">
        <v>48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146</v>
      </c>
      <c r="AT128" s="217" t="s">
        <v>141</v>
      </c>
      <c r="AU128" s="217" t="s">
        <v>87</v>
      </c>
      <c r="AY128" s="19" t="s">
        <v>136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85</v>
      </c>
      <c r="BK128" s="218">
        <f>ROUND(I128*H128,2)</f>
        <v>0</v>
      </c>
      <c r="BL128" s="19" t="s">
        <v>146</v>
      </c>
      <c r="BM128" s="217" t="s">
        <v>245</v>
      </c>
    </row>
    <row r="129" s="2" customFormat="1">
      <c r="A129" s="40"/>
      <c r="B129" s="41"/>
      <c r="C129" s="42"/>
      <c r="D129" s="219" t="s">
        <v>149</v>
      </c>
      <c r="E129" s="42"/>
      <c r="F129" s="220" t="s">
        <v>975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149</v>
      </c>
      <c r="AU129" s="19" t="s">
        <v>87</v>
      </c>
    </row>
    <row r="130" s="2" customFormat="1" ht="16.5" customHeight="1">
      <c r="A130" s="40"/>
      <c r="B130" s="41"/>
      <c r="C130" s="268" t="s">
        <v>303</v>
      </c>
      <c r="D130" s="268" t="s">
        <v>361</v>
      </c>
      <c r="E130" s="269" t="s">
        <v>976</v>
      </c>
      <c r="F130" s="270" t="s">
        <v>977</v>
      </c>
      <c r="G130" s="271" t="s">
        <v>902</v>
      </c>
      <c r="H130" s="272">
        <v>5</v>
      </c>
      <c r="I130" s="273"/>
      <c r="J130" s="274">
        <f>ROUND(I130*H130,2)</f>
        <v>0</v>
      </c>
      <c r="K130" s="270" t="s">
        <v>19</v>
      </c>
      <c r="L130" s="275"/>
      <c r="M130" s="276" t="s">
        <v>19</v>
      </c>
      <c r="N130" s="277" t="s">
        <v>48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212</v>
      </c>
      <c r="AT130" s="217" t="s">
        <v>361</v>
      </c>
      <c r="AU130" s="217" t="s">
        <v>87</v>
      </c>
      <c r="AY130" s="19" t="s">
        <v>136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85</v>
      </c>
      <c r="BK130" s="218">
        <f>ROUND(I130*H130,2)</f>
        <v>0</v>
      </c>
      <c r="BL130" s="19" t="s">
        <v>146</v>
      </c>
      <c r="BM130" s="217" t="s">
        <v>255</v>
      </c>
    </row>
    <row r="131" s="2" customFormat="1" ht="16.5" customHeight="1">
      <c r="A131" s="40"/>
      <c r="B131" s="41"/>
      <c r="C131" s="268" t="s">
        <v>311</v>
      </c>
      <c r="D131" s="268" t="s">
        <v>361</v>
      </c>
      <c r="E131" s="269" t="s">
        <v>978</v>
      </c>
      <c r="F131" s="270" t="s">
        <v>979</v>
      </c>
      <c r="G131" s="271" t="s">
        <v>902</v>
      </c>
      <c r="H131" s="272">
        <v>5</v>
      </c>
      <c r="I131" s="273"/>
      <c r="J131" s="274">
        <f>ROUND(I131*H131,2)</f>
        <v>0</v>
      </c>
      <c r="K131" s="270" t="s">
        <v>19</v>
      </c>
      <c r="L131" s="275"/>
      <c r="M131" s="276" t="s">
        <v>19</v>
      </c>
      <c r="N131" s="277" t="s">
        <v>48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212</v>
      </c>
      <c r="AT131" s="217" t="s">
        <v>361</v>
      </c>
      <c r="AU131" s="217" t="s">
        <v>87</v>
      </c>
      <c r="AY131" s="19" t="s">
        <v>136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85</v>
      </c>
      <c r="BK131" s="218">
        <f>ROUND(I131*H131,2)</f>
        <v>0</v>
      </c>
      <c r="BL131" s="19" t="s">
        <v>146</v>
      </c>
      <c r="BM131" s="217" t="s">
        <v>226</v>
      </c>
    </row>
    <row r="132" s="2" customFormat="1" ht="16.5" customHeight="1">
      <c r="A132" s="40"/>
      <c r="B132" s="41"/>
      <c r="C132" s="268" t="s">
        <v>317</v>
      </c>
      <c r="D132" s="268" t="s">
        <v>361</v>
      </c>
      <c r="E132" s="269" t="s">
        <v>980</v>
      </c>
      <c r="F132" s="270" t="s">
        <v>981</v>
      </c>
      <c r="G132" s="271" t="s">
        <v>902</v>
      </c>
      <c r="H132" s="272">
        <v>5</v>
      </c>
      <c r="I132" s="273"/>
      <c r="J132" s="274">
        <f>ROUND(I132*H132,2)</f>
        <v>0</v>
      </c>
      <c r="K132" s="270" t="s">
        <v>19</v>
      </c>
      <c r="L132" s="275"/>
      <c r="M132" s="276" t="s">
        <v>19</v>
      </c>
      <c r="N132" s="277" t="s">
        <v>48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212</v>
      </c>
      <c r="AT132" s="217" t="s">
        <v>361</v>
      </c>
      <c r="AU132" s="217" t="s">
        <v>87</v>
      </c>
      <c r="AY132" s="19" t="s">
        <v>136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85</v>
      </c>
      <c r="BK132" s="218">
        <f>ROUND(I132*H132,2)</f>
        <v>0</v>
      </c>
      <c r="BL132" s="19" t="s">
        <v>146</v>
      </c>
      <c r="BM132" s="217" t="s">
        <v>281</v>
      </c>
    </row>
    <row r="133" s="2" customFormat="1" ht="24.15" customHeight="1">
      <c r="A133" s="40"/>
      <c r="B133" s="41"/>
      <c r="C133" s="206" t="s">
        <v>322</v>
      </c>
      <c r="D133" s="206" t="s">
        <v>141</v>
      </c>
      <c r="E133" s="207" t="s">
        <v>982</v>
      </c>
      <c r="F133" s="208" t="s">
        <v>983</v>
      </c>
      <c r="G133" s="209" t="s">
        <v>902</v>
      </c>
      <c r="H133" s="210">
        <v>1</v>
      </c>
      <c r="I133" s="211"/>
      <c r="J133" s="212">
        <f>ROUND(I133*H133,2)</f>
        <v>0</v>
      </c>
      <c r="K133" s="208" t="s">
        <v>145</v>
      </c>
      <c r="L133" s="46"/>
      <c r="M133" s="213" t="s">
        <v>19</v>
      </c>
      <c r="N133" s="214" t="s">
        <v>48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146</v>
      </c>
      <c r="AT133" s="217" t="s">
        <v>141</v>
      </c>
      <c r="AU133" s="217" t="s">
        <v>87</v>
      </c>
      <c r="AY133" s="19" t="s">
        <v>136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85</v>
      </c>
      <c r="BK133" s="218">
        <f>ROUND(I133*H133,2)</f>
        <v>0</v>
      </c>
      <c r="BL133" s="19" t="s">
        <v>146</v>
      </c>
      <c r="BM133" s="217" t="s">
        <v>294</v>
      </c>
    </row>
    <row r="134" s="2" customFormat="1">
      <c r="A134" s="40"/>
      <c r="B134" s="41"/>
      <c r="C134" s="42"/>
      <c r="D134" s="219" t="s">
        <v>149</v>
      </c>
      <c r="E134" s="42"/>
      <c r="F134" s="220" t="s">
        <v>984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149</v>
      </c>
      <c r="AU134" s="19" t="s">
        <v>87</v>
      </c>
    </row>
    <row r="135" s="2" customFormat="1" ht="16.5" customHeight="1">
      <c r="A135" s="40"/>
      <c r="B135" s="41"/>
      <c r="C135" s="268" t="s">
        <v>327</v>
      </c>
      <c r="D135" s="268" t="s">
        <v>361</v>
      </c>
      <c r="E135" s="269" t="s">
        <v>985</v>
      </c>
      <c r="F135" s="270" t="s">
        <v>986</v>
      </c>
      <c r="G135" s="271" t="s">
        <v>902</v>
      </c>
      <c r="H135" s="272">
        <v>1</v>
      </c>
      <c r="I135" s="273"/>
      <c r="J135" s="274">
        <f>ROUND(I135*H135,2)</f>
        <v>0</v>
      </c>
      <c r="K135" s="270" t="s">
        <v>19</v>
      </c>
      <c r="L135" s="275"/>
      <c r="M135" s="276" t="s">
        <v>19</v>
      </c>
      <c r="N135" s="277" t="s">
        <v>48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212</v>
      </c>
      <c r="AT135" s="217" t="s">
        <v>361</v>
      </c>
      <c r="AU135" s="217" t="s">
        <v>87</v>
      </c>
      <c r="AY135" s="19" t="s">
        <v>136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85</v>
      </c>
      <c r="BK135" s="218">
        <f>ROUND(I135*H135,2)</f>
        <v>0</v>
      </c>
      <c r="BL135" s="19" t="s">
        <v>146</v>
      </c>
      <c r="BM135" s="217" t="s">
        <v>303</v>
      </c>
    </row>
    <row r="136" s="2" customFormat="1" ht="16.5" customHeight="1">
      <c r="A136" s="40"/>
      <c r="B136" s="41"/>
      <c r="C136" s="268" t="s">
        <v>332</v>
      </c>
      <c r="D136" s="268" t="s">
        <v>361</v>
      </c>
      <c r="E136" s="269" t="s">
        <v>987</v>
      </c>
      <c r="F136" s="270" t="s">
        <v>988</v>
      </c>
      <c r="G136" s="271" t="s">
        <v>902</v>
      </c>
      <c r="H136" s="272">
        <v>1</v>
      </c>
      <c r="I136" s="273"/>
      <c r="J136" s="274">
        <f>ROUND(I136*H136,2)</f>
        <v>0</v>
      </c>
      <c r="K136" s="270" t="s">
        <v>19</v>
      </c>
      <c r="L136" s="275"/>
      <c r="M136" s="276" t="s">
        <v>19</v>
      </c>
      <c r="N136" s="277" t="s">
        <v>48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212</v>
      </c>
      <c r="AT136" s="217" t="s">
        <v>361</v>
      </c>
      <c r="AU136" s="217" t="s">
        <v>87</v>
      </c>
      <c r="AY136" s="19" t="s">
        <v>136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85</v>
      </c>
      <c r="BK136" s="218">
        <f>ROUND(I136*H136,2)</f>
        <v>0</v>
      </c>
      <c r="BL136" s="19" t="s">
        <v>146</v>
      </c>
      <c r="BM136" s="217" t="s">
        <v>317</v>
      </c>
    </row>
    <row r="137" s="2" customFormat="1" ht="16.5" customHeight="1">
      <c r="A137" s="40"/>
      <c r="B137" s="41"/>
      <c r="C137" s="268" t="s">
        <v>338</v>
      </c>
      <c r="D137" s="268" t="s">
        <v>361</v>
      </c>
      <c r="E137" s="269" t="s">
        <v>980</v>
      </c>
      <c r="F137" s="270" t="s">
        <v>981</v>
      </c>
      <c r="G137" s="271" t="s">
        <v>902</v>
      </c>
      <c r="H137" s="272">
        <v>1</v>
      </c>
      <c r="I137" s="273"/>
      <c r="J137" s="274">
        <f>ROUND(I137*H137,2)</f>
        <v>0</v>
      </c>
      <c r="K137" s="270" t="s">
        <v>19</v>
      </c>
      <c r="L137" s="275"/>
      <c r="M137" s="276" t="s">
        <v>19</v>
      </c>
      <c r="N137" s="277" t="s">
        <v>48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212</v>
      </c>
      <c r="AT137" s="217" t="s">
        <v>361</v>
      </c>
      <c r="AU137" s="217" t="s">
        <v>87</v>
      </c>
      <c r="AY137" s="19" t="s">
        <v>136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85</v>
      </c>
      <c r="BK137" s="218">
        <f>ROUND(I137*H137,2)</f>
        <v>0</v>
      </c>
      <c r="BL137" s="19" t="s">
        <v>146</v>
      </c>
      <c r="BM137" s="217" t="s">
        <v>327</v>
      </c>
    </row>
    <row r="138" s="2" customFormat="1" ht="24.15" customHeight="1">
      <c r="A138" s="40"/>
      <c r="B138" s="41"/>
      <c r="C138" s="206" t="s">
        <v>345</v>
      </c>
      <c r="D138" s="206" t="s">
        <v>141</v>
      </c>
      <c r="E138" s="207" t="s">
        <v>989</v>
      </c>
      <c r="F138" s="208" t="s">
        <v>990</v>
      </c>
      <c r="G138" s="209" t="s">
        <v>902</v>
      </c>
      <c r="H138" s="210">
        <v>1</v>
      </c>
      <c r="I138" s="211"/>
      <c r="J138" s="212">
        <f>ROUND(I138*H138,2)</f>
        <v>0</v>
      </c>
      <c r="K138" s="208" t="s">
        <v>145</v>
      </c>
      <c r="L138" s="46"/>
      <c r="M138" s="213" t="s">
        <v>19</v>
      </c>
      <c r="N138" s="214" t="s">
        <v>48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146</v>
      </c>
      <c r="AT138" s="217" t="s">
        <v>141</v>
      </c>
      <c r="AU138" s="217" t="s">
        <v>87</v>
      </c>
      <c r="AY138" s="19" t="s">
        <v>136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85</v>
      </c>
      <c r="BK138" s="218">
        <f>ROUND(I138*H138,2)</f>
        <v>0</v>
      </c>
      <c r="BL138" s="19" t="s">
        <v>146</v>
      </c>
      <c r="BM138" s="217" t="s">
        <v>338</v>
      </c>
    </row>
    <row r="139" s="2" customFormat="1">
      <c r="A139" s="40"/>
      <c r="B139" s="41"/>
      <c r="C139" s="42"/>
      <c r="D139" s="219" t="s">
        <v>149</v>
      </c>
      <c r="E139" s="42"/>
      <c r="F139" s="220" t="s">
        <v>991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149</v>
      </c>
      <c r="AU139" s="19" t="s">
        <v>87</v>
      </c>
    </row>
    <row r="140" s="2" customFormat="1" ht="16.5" customHeight="1">
      <c r="A140" s="40"/>
      <c r="B140" s="41"/>
      <c r="C140" s="268" t="s">
        <v>354</v>
      </c>
      <c r="D140" s="268" t="s">
        <v>361</v>
      </c>
      <c r="E140" s="269" t="s">
        <v>992</v>
      </c>
      <c r="F140" s="270" t="s">
        <v>993</v>
      </c>
      <c r="G140" s="271" t="s">
        <v>902</v>
      </c>
      <c r="H140" s="272">
        <v>1</v>
      </c>
      <c r="I140" s="273"/>
      <c r="J140" s="274">
        <f>ROUND(I140*H140,2)</f>
        <v>0</v>
      </c>
      <c r="K140" s="270" t="s">
        <v>19</v>
      </c>
      <c r="L140" s="275"/>
      <c r="M140" s="276" t="s">
        <v>19</v>
      </c>
      <c r="N140" s="277" t="s">
        <v>48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212</v>
      </c>
      <c r="AT140" s="217" t="s">
        <v>361</v>
      </c>
      <c r="AU140" s="217" t="s">
        <v>87</v>
      </c>
      <c r="AY140" s="19" t="s">
        <v>136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85</v>
      </c>
      <c r="BK140" s="218">
        <f>ROUND(I140*H140,2)</f>
        <v>0</v>
      </c>
      <c r="BL140" s="19" t="s">
        <v>146</v>
      </c>
      <c r="BM140" s="217" t="s">
        <v>354</v>
      </c>
    </row>
    <row r="141" s="2" customFormat="1" ht="16.5" customHeight="1">
      <c r="A141" s="40"/>
      <c r="B141" s="41"/>
      <c r="C141" s="206" t="s">
        <v>360</v>
      </c>
      <c r="D141" s="206" t="s">
        <v>141</v>
      </c>
      <c r="E141" s="207" t="s">
        <v>994</v>
      </c>
      <c r="F141" s="208" t="s">
        <v>995</v>
      </c>
      <c r="G141" s="209" t="s">
        <v>902</v>
      </c>
      <c r="H141" s="210">
        <v>1</v>
      </c>
      <c r="I141" s="211"/>
      <c r="J141" s="212">
        <f>ROUND(I141*H141,2)</f>
        <v>0</v>
      </c>
      <c r="K141" s="208" t="s">
        <v>19</v>
      </c>
      <c r="L141" s="46"/>
      <c r="M141" s="213" t="s">
        <v>19</v>
      </c>
      <c r="N141" s="214" t="s">
        <v>48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146</v>
      </c>
      <c r="AT141" s="217" t="s">
        <v>141</v>
      </c>
      <c r="AU141" s="217" t="s">
        <v>87</v>
      </c>
      <c r="AY141" s="19" t="s">
        <v>136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85</v>
      </c>
      <c r="BK141" s="218">
        <f>ROUND(I141*H141,2)</f>
        <v>0</v>
      </c>
      <c r="BL141" s="19" t="s">
        <v>146</v>
      </c>
      <c r="BM141" s="217" t="s">
        <v>367</v>
      </c>
    </row>
    <row r="142" s="2" customFormat="1" ht="16.5" customHeight="1">
      <c r="A142" s="40"/>
      <c r="B142" s="41"/>
      <c r="C142" s="268" t="s">
        <v>367</v>
      </c>
      <c r="D142" s="268" t="s">
        <v>361</v>
      </c>
      <c r="E142" s="269" t="s">
        <v>996</v>
      </c>
      <c r="F142" s="270" t="s">
        <v>997</v>
      </c>
      <c r="G142" s="271" t="s">
        <v>902</v>
      </c>
      <c r="H142" s="272">
        <v>1</v>
      </c>
      <c r="I142" s="273"/>
      <c r="J142" s="274">
        <f>ROUND(I142*H142,2)</f>
        <v>0</v>
      </c>
      <c r="K142" s="270" t="s">
        <v>19</v>
      </c>
      <c r="L142" s="275"/>
      <c r="M142" s="276" t="s">
        <v>19</v>
      </c>
      <c r="N142" s="277" t="s">
        <v>48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212</v>
      </c>
      <c r="AT142" s="217" t="s">
        <v>361</v>
      </c>
      <c r="AU142" s="217" t="s">
        <v>87</v>
      </c>
      <c r="AY142" s="19" t="s">
        <v>136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85</v>
      </c>
      <c r="BK142" s="218">
        <f>ROUND(I142*H142,2)</f>
        <v>0</v>
      </c>
      <c r="BL142" s="19" t="s">
        <v>146</v>
      </c>
      <c r="BM142" s="217" t="s">
        <v>379</v>
      </c>
    </row>
    <row r="143" s="2" customFormat="1" ht="16.5" customHeight="1">
      <c r="A143" s="40"/>
      <c r="B143" s="41"/>
      <c r="C143" s="206" t="s">
        <v>374</v>
      </c>
      <c r="D143" s="206" t="s">
        <v>141</v>
      </c>
      <c r="E143" s="207" t="s">
        <v>998</v>
      </c>
      <c r="F143" s="208" t="s">
        <v>999</v>
      </c>
      <c r="G143" s="209" t="s">
        <v>902</v>
      </c>
      <c r="H143" s="210">
        <v>8</v>
      </c>
      <c r="I143" s="211"/>
      <c r="J143" s="212">
        <f>ROUND(I143*H143,2)</f>
        <v>0</v>
      </c>
      <c r="K143" s="208" t="s">
        <v>19</v>
      </c>
      <c r="L143" s="46"/>
      <c r="M143" s="213" t="s">
        <v>19</v>
      </c>
      <c r="N143" s="214" t="s">
        <v>48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146</v>
      </c>
      <c r="AT143" s="217" t="s">
        <v>141</v>
      </c>
      <c r="AU143" s="217" t="s">
        <v>87</v>
      </c>
      <c r="AY143" s="19" t="s">
        <v>136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85</v>
      </c>
      <c r="BK143" s="218">
        <f>ROUND(I143*H143,2)</f>
        <v>0</v>
      </c>
      <c r="BL143" s="19" t="s">
        <v>146</v>
      </c>
      <c r="BM143" s="217" t="s">
        <v>388</v>
      </c>
    </row>
    <row r="144" s="2" customFormat="1" ht="16.5" customHeight="1">
      <c r="A144" s="40"/>
      <c r="B144" s="41"/>
      <c r="C144" s="268" t="s">
        <v>379</v>
      </c>
      <c r="D144" s="268" t="s">
        <v>361</v>
      </c>
      <c r="E144" s="269" t="s">
        <v>1000</v>
      </c>
      <c r="F144" s="270" t="s">
        <v>1001</v>
      </c>
      <c r="G144" s="271" t="s">
        <v>902</v>
      </c>
      <c r="H144" s="272">
        <v>8</v>
      </c>
      <c r="I144" s="273"/>
      <c r="J144" s="274">
        <f>ROUND(I144*H144,2)</f>
        <v>0</v>
      </c>
      <c r="K144" s="270" t="s">
        <v>19</v>
      </c>
      <c r="L144" s="275"/>
      <c r="M144" s="276" t="s">
        <v>19</v>
      </c>
      <c r="N144" s="277" t="s">
        <v>48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212</v>
      </c>
      <c r="AT144" s="217" t="s">
        <v>361</v>
      </c>
      <c r="AU144" s="217" t="s">
        <v>87</v>
      </c>
      <c r="AY144" s="19" t="s">
        <v>136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85</v>
      </c>
      <c r="BK144" s="218">
        <f>ROUND(I144*H144,2)</f>
        <v>0</v>
      </c>
      <c r="BL144" s="19" t="s">
        <v>146</v>
      </c>
      <c r="BM144" s="217" t="s">
        <v>398</v>
      </c>
    </row>
    <row r="145" s="2" customFormat="1" ht="16.5" customHeight="1">
      <c r="A145" s="40"/>
      <c r="B145" s="41"/>
      <c r="C145" s="206" t="s">
        <v>384</v>
      </c>
      <c r="D145" s="206" t="s">
        <v>141</v>
      </c>
      <c r="E145" s="207" t="s">
        <v>1002</v>
      </c>
      <c r="F145" s="208" t="s">
        <v>1003</v>
      </c>
      <c r="G145" s="209" t="s">
        <v>902</v>
      </c>
      <c r="H145" s="210">
        <v>8</v>
      </c>
      <c r="I145" s="211"/>
      <c r="J145" s="212">
        <f>ROUND(I145*H145,2)</f>
        <v>0</v>
      </c>
      <c r="K145" s="208" t="s">
        <v>19</v>
      </c>
      <c r="L145" s="46"/>
      <c r="M145" s="213" t="s">
        <v>19</v>
      </c>
      <c r="N145" s="214" t="s">
        <v>48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146</v>
      </c>
      <c r="AT145" s="217" t="s">
        <v>141</v>
      </c>
      <c r="AU145" s="217" t="s">
        <v>87</v>
      </c>
      <c r="AY145" s="19" t="s">
        <v>136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85</v>
      </c>
      <c r="BK145" s="218">
        <f>ROUND(I145*H145,2)</f>
        <v>0</v>
      </c>
      <c r="BL145" s="19" t="s">
        <v>146</v>
      </c>
      <c r="BM145" s="217" t="s">
        <v>408</v>
      </c>
    </row>
    <row r="146" s="2" customFormat="1" ht="16.5" customHeight="1">
      <c r="A146" s="40"/>
      <c r="B146" s="41"/>
      <c r="C146" s="268" t="s">
        <v>388</v>
      </c>
      <c r="D146" s="268" t="s">
        <v>361</v>
      </c>
      <c r="E146" s="269" t="s">
        <v>1004</v>
      </c>
      <c r="F146" s="270" t="s">
        <v>1005</v>
      </c>
      <c r="G146" s="271" t="s">
        <v>902</v>
      </c>
      <c r="H146" s="272">
        <v>8</v>
      </c>
      <c r="I146" s="273"/>
      <c r="J146" s="274">
        <f>ROUND(I146*H146,2)</f>
        <v>0</v>
      </c>
      <c r="K146" s="270" t="s">
        <v>19</v>
      </c>
      <c r="L146" s="275"/>
      <c r="M146" s="276" t="s">
        <v>19</v>
      </c>
      <c r="N146" s="277" t="s">
        <v>48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212</v>
      </c>
      <c r="AT146" s="217" t="s">
        <v>361</v>
      </c>
      <c r="AU146" s="217" t="s">
        <v>87</v>
      </c>
      <c r="AY146" s="19" t="s">
        <v>136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85</v>
      </c>
      <c r="BK146" s="218">
        <f>ROUND(I146*H146,2)</f>
        <v>0</v>
      </c>
      <c r="BL146" s="19" t="s">
        <v>146</v>
      </c>
      <c r="BM146" s="217" t="s">
        <v>420</v>
      </c>
    </row>
    <row r="147" s="2" customFormat="1" ht="16.5" customHeight="1">
      <c r="A147" s="40"/>
      <c r="B147" s="41"/>
      <c r="C147" s="268" t="s">
        <v>393</v>
      </c>
      <c r="D147" s="268" t="s">
        <v>361</v>
      </c>
      <c r="E147" s="269" t="s">
        <v>1006</v>
      </c>
      <c r="F147" s="270" t="s">
        <v>1007</v>
      </c>
      <c r="G147" s="271" t="s">
        <v>902</v>
      </c>
      <c r="H147" s="272">
        <v>1</v>
      </c>
      <c r="I147" s="273"/>
      <c r="J147" s="274">
        <f>ROUND(I147*H147,2)</f>
        <v>0</v>
      </c>
      <c r="K147" s="270" t="s">
        <v>19</v>
      </c>
      <c r="L147" s="275"/>
      <c r="M147" s="276" t="s">
        <v>19</v>
      </c>
      <c r="N147" s="277" t="s">
        <v>48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212</v>
      </c>
      <c r="AT147" s="217" t="s">
        <v>361</v>
      </c>
      <c r="AU147" s="217" t="s">
        <v>87</v>
      </c>
      <c r="AY147" s="19" t="s">
        <v>136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85</v>
      </c>
      <c r="BK147" s="218">
        <f>ROUND(I147*H147,2)</f>
        <v>0</v>
      </c>
      <c r="BL147" s="19" t="s">
        <v>146</v>
      </c>
      <c r="BM147" s="217" t="s">
        <v>428</v>
      </c>
    </row>
    <row r="148" s="2" customFormat="1" ht="16.5" customHeight="1">
      <c r="A148" s="40"/>
      <c r="B148" s="41"/>
      <c r="C148" s="206" t="s">
        <v>398</v>
      </c>
      <c r="D148" s="206" t="s">
        <v>141</v>
      </c>
      <c r="E148" s="207" t="s">
        <v>1008</v>
      </c>
      <c r="F148" s="208" t="s">
        <v>1009</v>
      </c>
      <c r="G148" s="209" t="s">
        <v>1010</v>
      </c>
      <c r="H148" s="210">
        <v>24</v>
      </c>
      <c r="I148" s="211"/>
      <c r="J148" s="212">
        <f>ROUND(I148*H148,2)</f>
        <v>0</v>
      </c>
      <c r="K148" s="208" t="s">
        <v>19</v>
      </c>
      <c r="L148" s="46"/>
      <c r="M148" s="213" t="s">
        <v>19</v>
      </c>
      <c r="N148" s="214" t="s">
        <v>48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146</v>
      </c>
      <c r="AT148" s="217" t="s">
        <v>141</v>
      </c>
      <c r="AU148" s="217" t="s">
        <v>87</v>
      </c>
      <c r="AY148" s="19" t="s">
        <v>136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85</v>
      </c>
      <c r="BK148" s="218">
        <f>ROUND(I148*H148,2)</f>
        <v>0</v>
      </c>
      <c r="BL148" s="19" t="s">
        <v>146</v>
      </c>
      <c r="BM148" s="217" t="s">
        <v>436</v>
      </c>
    </row>
    <row r="149" s="2" customFormat="1" ht="16.5" customHeight="1">
      <c r="A149" s="40"/>
      <c r="B149" s="41"/>
      <c r="C149" s="206" t="s">
        <v>403</v>
      </c>
      <c r="D149" s="206" t="s">
        <v>141</v>
      </c>
      <c r="E149" s="207" t="s">
        <v>1011</v>
      </c>
      <c r="F149" s="208" t="s">
        <v>1012</v>
      </c>
      <c r="G149" s="209" t="s">
        <v>209</v>
      </c>
      <c r="H149" s="210">
        <v>140</v>
      </c>
      <c r="I149" s="211"/>
      <c r="J149" s="212">
        <f>ROUND(I149*H149,2)</f>
        <v>0</v>
      </c>
      <c r="K149" s="208" t="s">
        <v>145</v>
      </c>
      <c r="L149" s="46"/>
      <c r="M149" s="213" t="s">
        <v>19</v>
      </c>
      <c r="N149" s="214" t="s">
        <v>48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146</v>
      </c>
      <c r="AT149" s="217" t="s">
        <v>141</v>
      </c>
      <c r="AU149" s="217" t="s">
        <v>87</v>
      </c>
      <c r="AY149" s="19" t="s">
        <v>136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85</v>
      </c>
      <c r="BK149" s="218">
        <f>ROUND(I149*H149,2)</f>
        <v>0</v>
      </c>
      <c r="BL149" s="19" t="s">
        <v>146</v>
      </c>
      <c r="BM149" s="217" t="s">
        <v>444</v>
      </c>
    </row>
    <row r="150" s="2" customFormat="1">
      <c r="A150" s="40"/>
      <c r="B150" s="41"/>
      <c r="C150" s="42"/>
      <c r="D150" s="219" t="s">
        <v>149</v>
      </c>
      <c r="E150" s="42"/>
      <c r="F150" s="220" t="s">
        <v>1013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149</v>
      </c>
      <c r="AU150" s="19" t="s">
        <v>87</v>
      </c>
    </row>
    <row r="151" s="2" customFormat="1" ht="16.5" customHeight="1">
      <c r="A151" s="40"/>
      <c r="B151" s="41"/>
      <c r="C151" s="268" t="s">
        <v>408</v>
      </c>
      <c r="D151" s="268" t="s">
        <v>361</v>
      </c>
      <c r="E151" s="269" t="s">
        <v>1014</v>
      </c>
      <c r="F151" s="270" t="s">
        <v>1015</v>
      </c>
      <c r="G151" s="271" t="s">
        <v>209</v>
      </c>
      <c r="H151" s="272">
        <v>120</v>
      </c>
      <c r="I151" s="273"/>
      <c r="J151" s="274">
        <f>ROUND(I151*H151,2)</f>
        <v>0</v>
      </c>
      <c r="K151" s="270" t="s">
        <v>19</v>
      </c>
      <c r="L151" s="275"/>
      <c r="M151" s="276" t="s">
        <v>19</v>
      </c>
      <c r="N151" s="277" t="s">
        <v>48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212</v>
      </c>
      <c r="AT151" s="217" t="s">
        <v>361</v>
      </c>
      <c r="AU151" s="217" t="s">
        <v>87</v>
      </c>
      <c r="AY151" s="19" t="s">
        <v>136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85</v>
      </c>
      <c r="BK151" s="218">
        <f>ROUND(I151*H151,2)</f>
        <v>0</v>
      </c>
      <c r="BL151" s="19" t="s">
        <v>146</v>
      </c>
      <c r="BM151" s="217" t="s">
        <v>452</v>
      </c>
    </row>
    <row r="152" s="2" customFormat="1" ht="16.5" customHeight="1">
      <c r="A152" s="40"/>
      <c r="B152" s="41"/>
      <c r="C152" s="268" t="s">
        <v>414</v>
      </c>
      <c r="D152" s="268" t="s">
        <v>361</v>
      </c>
      <c r="E152" s="269" t="s">
        <v>1016</v>
      </c>
      <c r="F152" s="270" t="s">
        <v>1017</v>
      </c>
      <c r="G152" s="271" t="s">
        <v>209</v>
      </c>
      <c r="H152" s="272">
        <v>20</v>
      </c>
      <c r="I152" s="273"/>
      <c r="J152" s="274">
        <f>ROUND(I152*H152,2)</f>
        <v>0</v>
      </c>
      <c r="K152" s="270" t="s">
        <v>19</v>
      </c>
      <c r="L152" s="275"/>
      <c r="M152" s="276" t="s">
        <v>19</v>
      </c>
      <c r="N152" s="277" t="s">
        <v>48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212</v>
      </c>
      <c r="AT152" s="217" t="s">
        <v>361</v>
      </c>
      <c r="AU152" s="217" t="s">
        <v>87</v>
      </c>
      <c r="AY152" s="19" t="s">
        <v>136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85</v>
      </c>
      <c r="BK152" s="218">
        <f>ROUND(I152*H152,2)</f>
        <v>0</v>
      </c>
      <c r="BL152" s="19" t="s">
        <v>146</v>
      </c>
      <c r="BM152" s="217" t="s">
        <v>460</v>
      </c>
    </row>
    <row r="153" s="2" customFormat="1" ht="24.15" customHeight="1">
      <c r="A153" s="40"/>
      <c r="B153" s="41"/>
      <c r="C153" s="206" t="s">
        <v>420</v>
      </c>
      <c r="D153" s="206" t="s">
        <v>141</v>
      </c>
      <c r="E153" s="207" t="s">
        <v>1018</v>
      </c>
      <c r="F153" s="208" t="s">
        <v>1019</v>
      </c>
      <c r="G153" s="209" t="s">
        <v>209</v>
      </c>
      <c r="H153" s="210">
        <v>140</v>
      </c>
      <c r="I153" s="211"/>
      <c r="J153" s="212">
        <f>ROUND(I153*H153,2)</f>
        <v>0</v>
      </c>
      <c r="K153" s="208" t="s">
        <v>145</v>
      </c>
      <c r="L153" s="46"/>
      <c r="M153" s="213" t="s">
        <v>19</v>
      </c>
      <c r="N153" s="214" t="s">
        <v>48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146</v>
      </c>
      <c r="AT153" s="217" t="s">
        <v>141</v>
      </c>
      <c r="AU153" s="217" t="s">
        <v>87</v>
      </c>
      <c r="AY153" s="19" t="s">
        <v>136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85</v>
      </c>
      <c r="BK153" s="218">
        <f>ROUND(I153*H153,2)</f>
        <v>0</v>
      </c>
      <c r="BL153" s="19" t="s">
        <v>146</v>
      </c>
      <c r="BM153" s="217" t="s">
        <v>468</v>
      </c>
    </row>
    <row r="154" s="2" customFormat="1">
      <c r="A154" s="40"/>
      <c r="B154" s="41"/>
      <c r="C154" s="42"/>
      <c r="D154" s="219" t="s">
        <v>149</v>
      </c>
      <c r="E154" s="42"/>
      <c r="F154" s="220" t="s">
        <v>1020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149</v>
      </c>
      <c r="AU154" s="19" t="s">
        <v>87</v>
      </c>
    </row>
    <row r="155" s="2" customFormat="1" ht="16.5" customHeight="1">
      <c r="A155" s="40"/>
      <c r="B155" s="41"/>
      <c r="C155" s="268" t="s">
        <v>424</v>
      </c>
      <c r="D155" s="268" t="s">
        <v>361</v>
      </c>
      <c r="E155" s="269" t="s">
        <v>1021</v>
      </c>
      <c r="F155" s="270" t="s">
        <v>1022</v>
      </c>
      <c r="G155" s="271" t="s">
        <v>209</v>
      </c>
      <c r="H155" s="272">
        <v>120</v>
      </c>
      <c r="I155" s="273"/>
      <c r="J155" s="274">
        <f>ROUND(I155*H155,2)</f>
        <v>0</v>
      </c>
      <c r="K155" s="270" t="s">
        <v>19</v>
      </c>
      <c r="L155" s="275"/>
      <c r="M155" s="276" t="s">
        <v>19</v>
      </c>
      <c r="N155" s="277" t="s">
        <v>48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212</v>
      </c>
      <c r="AT155" s="217" t="s">
        <v>361</v>
      </c>
      <c r="AU155" s="217" t="s">
        <v>87</v>
      </c>
      <c r="AY155" s="19" t="s">
        <v>136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85</v>
      </c>
      <c r="BK155" s="218">
        <f>ROUND(I155*H155,2)</f>
        <v>0</v>
      </c>
      <c r="BL155" s="19" t="s">
        <v>146</v>
      </c>
      <c r="BM155" s="217" t="s">
        <v>476</v>
      </c>
    </row>
    <row r="156" s="2" customFormat="1" ht="16.5" customHeight="1">
      <c r="A156" s="40"/>
      <c r="B156" s="41"/>
      <c r="C156" s="268" t="s">
        <v>428</v>
      </c>
      <c r="D156" s="268" t="s">
        <v>361</v>
      </c>
      <c r="E156" s="269" t="s">
        <v>1023</v>
      </c>
      <c r="F156" s="270" t="s">
        <v>1024</v>
      </c>
      <c r="G156" s="271" t="s">
        <v>902</v>
      </c>
      <c r="H156" s="272">
        <v>120</v>
      </c>
      <c r="I156" s="273"/>
      <c r="J156" s="274">
        <f>ROUND(I156*H156,2)</f>
        <v>0</v>
      </c>
      <c r="K156" s="270" t="s">
        <v>19</v>
      </c>
      <c r="L156" s="275"/>
      <c r="M156" s="276" t="s">
        <v>19</v>
      </c>
      <c r="N156" s="277" t="s">
        <v>48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212</v>
      </c>
      <c r="AT156" s="217" t="s">
        <v>361</v>
      </c>
      <c r="AU156" s="217" t="s">
        <v>87</v>
      </c>
      <c r="AY156" s="19" t="s">
        <v>136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85</v>
      </c>
      <c r="BK156" s="218">
        <f>ROUND(I156*H156,2)</f>
        <v>0</v>
      </c>
      <c r="BL156" s="19" t="s">
        <v>146</v>
      </c>
      <c r="BM156" s="217" t="s">
        <v>487</v>
      </c>
    </row>
    <row r="157" s="2" customFormat="1" ht="16.5" customHeight="1">
      <c r="A157" s="40"/>
      <c r="B157" s="41"/>
      <c r="C157" s="268" t="s">
        <v>432</v>
      </c>
      <c r="D157" s="268" t="s">
        <v>361</v>
      </c>
      <c r="E157" s="269" t="s">
        <v>1025</v>
      </c>
      <c r="F157" s="270" t="s">
        <v>1026</v>
      </c>
      <c r="G157" s="271" t="s">
        <v>209</v>
      </c>
      <c r="H157" s="272">
        <v>20</v>
      </c>
      <c r="I157" s="273"/>
      <c r="J157" s="274">
        <f>ROUND(I157*H157,2)</f>
        <v>0</v>
      </c>
      <c r="K157" s="270" t="s">
        <v>19</v>
      </c>
      <c r="L157" s="275"/>
      <c r="M157" s="276" t="s">
        <v>19</v>
      </c>
      <c r="N157" s="277" t="s">
        <v>48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212</v>
      </c>
      <c r="AT157" s="217" t="s">
        <v>361</v>
      </c>
      <c r="AU157" s="217" t="s">
        <v>87</v>
      </c>
      <c r="AY157" s="19" t="s">
        <v>136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85</v>
      </c>
      <c r="BK157" s="218">
        <f>ROUND(I157*H157,2)</f>
        <v>0</v>
      </c>
      <c r="BL157" s="19" t="s">
        <v>146</v>
      </c>
      <c r="BM157" s="217" t="s">
        <v>495</v>
      </c>
    </row>
    <row r="158" s="2" customFormat="1" ht="16.5" customHeight="1">
      <c r="A158" s="40"/>
      <c r="B158" s="41"/>
      <c r="C158" s="268" t="s">
        <v>436</v>
      </c>
      <c r="D158" s="268" t="s">
        <v>361</v>
      </c>
      <c r="E158" s="269" t="s">
        <v>1027</v>
      </c>
      <c r="F158" s="270" t="s">
        <v>1028</v>
      </c>
      <c r="G158" s="271" t="s">
        <v>902</v>
      </c>
      <c r="H158" s="272">
        <v>20</v>
      </c>
      <c r="I158" s="273"/>
      <c r="J158" s="274">
        <f>ROUND(I158*H158,2)</f>
        <v>0</v>
      </c>
      <c r="K158" s="270" t="s">
        <v>19</v>
      </c>
      <c r="L158" s="275"/>
      <c r="M158" s="276" t="s">
        <v>19</v>
      </c>
      <c r="N158" s="277" t="s">
        <v>48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212</v>
      </c>
      <c r="AT158" s="217" t="s">
        <v>361</v>
      </c>
      <c r="AU158" s="217" t="s">
        <v>87</v>
      </c>
      <c r="AY158" s="19" t="s">
        <v>136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85</v>
      </c>
      <c r="BK158" s="218">
        <f>ROUND(I158*H158,2)</f>
        <v>0</v>
      </c>
      <c r="BL158" s="19" t="s">
        <v>146</v>
      </c>
      <c r="BM158" s="217" t="s">
        <v>139</v>
      </c>
    </row>
    <row r="159" s="2" customFormat="1" ht="24.15" customHeight="1">
      <c r="A159" s="40"/>
      <c r="B159" s="41"/>
      <c r="C159" s="206" t="s">
        <v>440</v>
      </c>
      <c r="D159" s="206" t="s">
        <v>141</v>
      </c>
      <c r="E159" s="207" t="s">
        <v>1029</v>
      </c>
      <c r="F159" s="208" t="s">
        <v>1030</v>
      </c>
      <c r="G159" s="209" t="s">
        <v>902</v>
      </c>
      <c r="H159" s="210">
        <v>16</v>
      </c>
      <c r="I159" s="211"/>
      <c r="J159" s="212">
        <f>ROUND(I159*H159,2)</f>
        <v>0</v>
      </c>
      <c r="K159" s="208" t="s">
        <v>145</v>
      </c>
      <c r="L159" s="46"/>
      <c r="M159" s="213" t="s">
        <v>19</v>
      </c>
      <c r="N159" s="214" t="s">
        <v>48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146</v>
      </c>
      <c r="AT159" s="217" t="s">
        <v>141</v>
      </c>
      <c r="AU159" s="217" t="s">
        <v>87</v>
      </c>
      <c r="AY159" s="19" t="s">
        <v>136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85</v>
      </c>
      <c r="BK159" s="218">
        <f>ROUND(I159*H159,2)</f>
        <v>0</v>
      </c>
      <c r="BL159" s="19" t="s">
        <v>146</v>
      </c>
      <c r="BM159" s="217" t="s">
        <v>510</v>
      </c>
    </row>
    <row r="160" s="2" customFormat="1">
      <c r="A160" s="40"/>
      <c r="B160" s="41"/>
      <c r="C160" s="42"/>
      <c r="D160" s="219" t="s">
        <v>149</v>
      </c>
      <c r="E160" s="42"/>
      <c r="F160" s="220" t="s">
        <v>1031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149</v>
      </c>
      <c r="AU160" s="19" t="s">
        <v>87</v>
      </c>
    </row>
    <row r="161" s="2" customFormat="1" ht="16.5" customHeight="1">
      <c r="A161" s="40"/>
      <c r="B161" s="41"/>
      <c r="C161" s="268" t="s">
        <v>444</v>
      </c>
      <c r="D161" s="268" t="s">
        <v>361</v>
      </c>
      <c r="E161" s="269" t="s">
        <v>1032</v>
      </c>
      <c r="F161" s="270" t="s">
        <v>1033</v>
      </c>
      <c r="G161" s="271" t="s">
        <v>902</v>
      </c>
      <c r="H161" s="272">
        <v>6</v>
      </c>
      <c r="I161" s="273"/>
      <c r="J161" s="274">
        <f>ROUND(I161*H161,2)</f>
        <v>0</v>
      </c>
      <c r="K161" s="270" t="s">
        <v>19</v>
      </c>
      <c r="L161" s="275"/>
      <c r="M161" s="276" t="s">
        <v>19</v>
      </c>
      <c r="N161" s="277" t="s">
        <v>48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212</v>
      </c>
      <c r="AT161" s="217" t="s">
        <v>361</v>
      </c>
      <c r="AU161" s="217" t="s">
        <v>87</v>
      </c>
      <c r="AY161" s="19" t="s">
        <v>136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85</v>
      </c>
      <c r="BK161" s="218">
        <f>ROUND(I161*H161,2)</f>
        <v>0</v>
      </c>
      <c r="BL161" s="19" t="s">
        <v>146</v>
      </c>
      <c r="BM161" s="217" t="s">
        <v>520</v>
      </c>
    </row>
    <row r="162" s="2" customFormat="1" ht="16.5" customHeight="1">
      <c r="A162" s="40"/>
      <c r="B162" s="41"/>
      <c r="C162" s="268" t="s">
        <v>448</v>
      </c>
      <c r="D162" s="268" t="s">
        <v>361</v>
      </c>
      <c r="E162" s="269" t="s">
        <v>1034</v>
      </c>
      <c r="F162" s="270" t="s">
        <v>1035</v>
      </c>
      <c r="G162" s="271" t="s">
        <v>902</v>
      </c>
      <c r="H162" s="272">
        <v>10</v>
      </c>
      <c r="I162" s="273"/>
      <c r="J162" s="274">
        <f>ROUND(I162*H162,2)</f>
        <v>0</v>
      </c>
      <c r="K162" s="270" t="s">
        <v>19</v>
      </c>
      <c r="L162" s="275"/>
      <c r="M162" s="276" t="s">
        <v>19</v>
      </c>
      <c r="N162" s="277" t="s">
        <v>48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212</v>
      </c>
      <c r="AT162" s="217" t="s">
        <v>361</v>
      </c>
      <c r="AU162" s="217" t="s">
        <v>87</v>
      </c>
      <c r="AY162" s="19" t="s">
        <v>136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85</v>
      </c>
      <c r="BK162" s="218">
        <f>ROUND(I162*H162,2)</f>
        <v>0</v>
      </c>
      <c r="BL162" s="19" t="s">
        <v>146</v>
      </c>
      <c r="BM162" s="217" t="s">
        <v>529</v>
      </c>
    </row>
    <row r="163" s="2" customFormat="1" ht="24.15" customHeight="1">
      <c r="A163" s="40"/>
      <c r="B163" s="41"/>
      <c r="C163" s="206" t="s">
        <v>452</v>
      </c>
      <c r="D163" s="206" t="s">
        <v>141</v>
      </c>
      <c r="E163" s="207" t="s">
        <v>1036</v>
      </c>
      <c r="F163" s="208" t="s">
        <v>1037</v>
      </c>
      <c r="G163" s="209" t="s">
        <v>902</v>
      </c>
      <c r="H163" s="210">
        <v>16</v>
      </c>
      <c r="I163" s="211"/>
      <c r="J163" s="212">
        <f>ROUND(I163*H163,2)</f>
        <v>0</v>
      </c>
      <c r="K163" s="208" t="s">
        <v>145</v>
      </c>
      <c r="L163" s="46"/>
      <c r="M163" s="213" t="s">
        <v>19</v>
      </c>
      <c r="N163" s="214" t="s">
        <v>48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146</v>
      </c>
      <c r="AT163" s="217" t="s">
        <v>141</v>
      </c>
      <c r="AU163" s="217" t="s">
        <v>87</v>
      </c>
      <c r="AY163" s="19" t="s">
        <v>136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85</v>
      </c>
      <c r="BK163" s="218">
        <f>ROUND(I163*H163,2)</f>
        <v>0</v>
      </c>
      <c r="BL163" s="19" t="s">
        <v>146</v>
      </c>
      <c r="BM163" s="217" t="s">
        <v>539</v>
      </c>
    </row>
    <row r="164" s="2" customFormat="1">
      <c r="A164" s="40"/>
      <c r="B164" s="41"/>
      <c r="C164" s="42"/>
      <c r="D164" s="219" t="s">
        <v>149</v>
      </c>
      <c r="E164" s="42"/>
      <c r="F164" s="220" t="s">
        <v>1038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149</v>
      </c>
      <c r="AU164" s="19" t="s">
        <v>87</v>
      </c>
    </row>
    <row r="165" s="2" customFormat="1" ht="16.5" customHeight="1">
      <c r="A165" s="40"/>
      <c r="B165" s="41"/>
      <c r="C165" s="268" t="s">
        <v>456</v>
      </c>
      <c r="D165" s="268" t="s">
        <v>361</v>
      </c>
      <c r="E165" s="269" t="s">
        <v>1039</v>
      </c>
      <c r="F165" s="270" t="s">
        <v>1040</v>
      </c>
      <c r="G165" s="271" t="s">
        <v>902</v>
      </c>
      <c r="H165" s="272">
        <v>16</v>
      </c>
      <c r="I165" s="273"/>
      <c r="J165" s="274">
        <f>ROUND(I165*H165,2)</f>
        <v>0</v>
      </c>
      <c r="K165" s="270" t="s">
        <v>19</v>
      </c>
      <c r="L165" s="275"/>
      <c r="M165" s="276" t="s">
        <v>19</v>
      </c>
      <c r="N165" s="277" t="s">
        <v>48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212</v>
      </c>
      <c r="AT165" s="217" t="s">
        <v>361</v>
      </c>
      <c r="AU165" s="217" t="s">
        <v>87</v>
      </c>
      <c r="AY165" s="19" t="s">
        <v>136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85</v>
      </c>
      <c r="BK165" s="218">
        <f>ROUND(I165*H165,2)</f>
        <v>0</v>
      </c>
      <c r="BL165" s="19" t="s">
        <v>146</v>
      </c>
      <c r="BM165" s="217" t="s">
        <v>547</v>
      </c>
    </row>
    <row r="166" s="2" customFormat="1" ht="33" customHeight="1">
      <c r="A166" s="40"/>
      <c r="B166" s="41"/>
      <c r="C166" s="206" t="s">
        <v>460</v>
      </c>
      <c r="D166" s="206" t="s">
        <v>141</v>
      </c>
      <c r="E166" s="207" t="s">
        <v>1041</v>
      </c>
      <c r="F166" s="208" t="s">
        <v>1042</v>
      </c>
      <c r="G166" s="209" t="s">
        <v>902</v>
      </c>
      <c r="H166" s="210">
        <v>1</v>
      </c>
      <c r="I166" s="211"/>
      <c r="J166" s="212">
        <f>ROUND(I166*H166,2)</f>
        <v>0</v>
      </c>
      <c r="K166" s="208" t="s">
        <v>145</v>
      </c>
      <c r="L166" s="46"/>
      <c r="M166" s="213" t="s">
        <v>19</v>
      </c>
      <c r="N166" s="214" t="s">
        <v>48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146</v>
      </c>
      <c r="AT166" s="217" t="s">
        <v>141</v>
      </c>
      <c r="AU166" s="217" t="s">
        <v>87</v>
      </c>
      <c r="AY166" s="19" t="s">
        <v>136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85</v>
      </c>
      <c r="BK166" s="218">
        <f>ROUND(I166*H166,2)</f>
        <v>0</v>
      </c>
      <c r="BL166" s="19" t="s">
        <v>146</v>
      </c>
      <c r="BM166" s="217" t="s">
        <v>555</v>
      </c>
    </row>
    <row r="167" s="2" customFormat="1">
      <c r="A167" s="40"/>
      <c r="B167" s="41"/>
      <c r="C167" s="42"/>
      <c r="D167" s="219" t="s">
        <v>149</v>
      </c>
      <c r="E167" s="42"/>
      <c r="F167" s="220" t="s">
        <v>1043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149</v>
      </c>
      <c r="AU167" s="19" t="s">
        <v>87</v>
      </c>
    </row>
    <row r="168" s="2" customFormat="1" ht="16.5" customHeight="1">
      <c r="A168" s="40"/>
      <c r="B168" s="41"/>
      <c r="C168" s="268" t="s">
        <v>464</v>
      </c>
      <c r="D168" s="268" t="s">
        <v>361</v>
      </c>
      <c r="E168" s="269" t="s">
        <v>1044</v>
      </c>
      <c r="F168" s="270" t="s">
        <v>1045</v>
      </c>
      <c r="G168" s="271" t="s">
        <v>902</v>
      </c>
      <c r="H168" s="272">
        <v>1</v>
      </c>
      <c r="I168" s="273"/>
      <c r="J168" s="274">
        <f>ROUND(I168*H168,2)</f>
        <v>0</v>
      </c>
      <c r="K168" s="270" t="s">
        <v>19</v>
      </c>
      <c r="L168" s="275"/>
      <c r="M168" s="276" t="s">
        <v>19</v>
      </c>
      <c r="N168" s="277" t="s">
        <v>48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212</v>
      </c>
      <c r="AT168" s="217" t="s">
        <v>361</v>
      </c>
      <c r="AU168" s="217" t="s">
        <v>87</v>
      </c>
      <c r="AY168" s="19" t="s">
        <v>136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85</v>
      </c>
      <c r="BK168" s="218">
        <f>ROUND(I168*H168,2)</f>
        <v>0</v>
      </c>
      <c r="BL168" s="19" t="s">
        <v>146</v>
      </c>
      <c r="BM168" s="217" t="s">
        <v>563</v>
      </c>
    </row>
    <row r="169" s="2" customFormat="1" ht="21.75" customHeight="1">
      <c r="A169" s="40"/>
      <c r="B169" s="41"/>
      <c r="C169" s="206" t="s">
        <v>468</v>
      </c>
      <c r="D169" s="206" t="s">
        <v>141</v>
      </c>
      <c r="E169" s="207" t="s">
        <v>1046</v>
      </c>
      <c r="F169" s="208" t="s">
        <v>1047</v>
      </c>
      <c r="G169" s="209" t="s">
        <v>902</v>
      </c>
      <c r="H169" s="210">
        <v>1</v>
      </c>
      <c r="I169" s="211"/>
      <c r="J169" s="212">
        <f>ROUND(I169*H169,2)</f>
        <v>0</v>
      </c>
      <c r="K169" s="208" t="s">
        <v>145</v>
      </c>
      <c r="L169" s="46"/>
      <c r="M169" s="213" t="s">
        <v>19</v>
      </c>
      <c r="N169" s="214" t="s">
        <v>48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146</v>
      </c>
      <c r="AT169" s="217" t="s">
        <v>141</v>
      </c>
      <c r="AU169" s="217" t="s">
        <v>87</v>
      </c>
      <c r="AY169" s="19" t="s">
        <v>136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85</v>
      </c>
      <c r="BK169" s="218">
        <f>ROUND(I169*H169,2)</f>
        <v>0</v>
      </c>
      <c r="BL169" s="19" t="s">
        <v>146</v>
      </c>
      <c r="BM169" s="217" t="s">
        <v>571</v>
      </c>
    </row>
    <row r="170" s="2" customFormat="1">
      <c r="A170" s="40"/>
      <c r="B170" s="41"/>
      <c r="C170" s="42"/>
      <c r="D170" s="219" t="s">
        <v>149</v>
      </c>
      <c r="E170" s="42"/>
      <c r="F170" s="220" t="s">
        <v>1048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149</v>
      </c>
      <c r="AU170" s="19" t="s">
        <v>87</v>
      </c>
    </row>
    <row r="171" s="2" customFormat="1" ht="16.5" customHeight="1">
      <c r="A171" s="40"/>
      <c r="B171" s="41"/>
      <c r="C171" s="268" t="s">
        <v>472</v>
      </c>
      <c r="D171" s="268" t="s">
        <v>361</v>
      </c>
      <c r="E171" s="269" t="s">
        <v>1049</v>
      </c>
      <c r="F171" s="270" t="s">
        <v>1050</v>
      </c>
      <c r="G171" s="271" t="s">
        <v>902</v>
      </c>
      <c r="H171" s="272">
        <v>1</v>
      </c>
      <c r="I171" s="273"/>
      <c r="J171" s="274">
        <f>ROUND(I171*H171,2)</f>
        <v>0</v>
      </c>
      <c r="K171" s="270" t="s">
        <v>19</v>
      </c>
      <c r="L171" s="275"/>
      <c r="M171" s="276" t="s">
        <v>19</v>
      </c>
      <c r="N171" s="277" t="s">
        <v>48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212</v>
      </c>
      <c r="AT171" s="217" t="s">
        <v>361</v>
      </c>
      <c r="AU171" s="217" t="s">
        <v>87</v>
      </c>
      <c r="AY171" s="19" t="s">
        <v>136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85</v>
      </c>
      <c r="BK171" s="218">
        <f>ROUND(I171*H171,2)</f>
        <v>0</v>
      </c>
      <c r="BL171" s="19" t="s">
        <v>146</v>
      </c>
      <c r="BM171" s="217" t="s">
        <v>579</v>
      </c>
    </row>
    <row r="172" s="2" customFormat="1" ht="24.15" customHeight="1">
      <c r="A172" s="40"/>
      <c r="B172" s="41"/>
      <c r="C172" s="206" t="s">
        <v>476</v>
      </c>
      <c r="D172" s="206" t="s">
        <v>141</v>
      </c>
      <c r="E172" s="207" t="s">
        <v>1051</v>
      </c>
      <c r="F172" s="208" t="s">
        <v>1052</v>
      </c>
      <c r="G172" s="209" t="s">
        <v>209</v>
      </c>
      <c r="H172" s="210">
        <v>10</v>
      </c>
      <c r="I172" s="211"/>
      <c r="J172" s="212">
        <f>ROUND(I172*H172,2)</f>
        <v>0</v>
      </c>
      <c r="K172" s="208" t="s">
        <v>145</v>
      </c>
      <c r="L172" s="46"/>
      <c r="M172" s="213" t="s">
        <v>19</v>
      </c>
      <c r="N172" s="214" t="s">
        <v>48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146</v>
      </c>
      <c r="AT172" s="217" t="s">
        <v>141</v>
      </c>
      <c r="AU172" s="217" t="s">
        <v>87</v>
      </c>
      <c r="AY172" s="19" t="s">
        <v>136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85</v>
      </c>
      <c r="BK172" s="218">
        <f>ROUND(I172*H172,2)</f>
        <v>0</v>
      </c>
      <c r="BL172" s="19" t="s">
        <v>146</v>
      </c>
      <c r="BM172" s="217" t="s">
        <v>587</v>
      </c>
    </row>
    <row r="173" s="2" customFormat="1">
      <c r="A173" s="40"/>
      <c r="B173" s="41"/>
      <c r="C173" s="42"/>
      <c r="D173" s="219" t="s">
        <v>149</v>
      </c>
      <c r="E173" s="42"/>
      <c r="F173" s="220" t="s">
        <v>1053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149</v>
      </c>
      <c r="AU173" s="19" t="s">
        <v>87</v>
      </c>
    </row>
    <row r="174" s="2" customFormat="1" ht="16.5" customHeight="1">
      <c r="A174" s="40"/>
      <c r="B174" s="41"/>
      <c r="C174" s="268" t="s">
        <v>481</v>
      </c>
      <c r="D174" s="268" t="s">
        <v>361</v>
      </c>
      <c r="E174" s="269" t="s">
        <v>1054</v>
      </c>
      <c r="F174" s="270" t="s">
        <v>1055</v>
      </c>
      <c r="G174" s="271" t="s">
        <v>209</v>
      </c>
      <c r="H174" s="272">
        <v>10</v>
      </c>
      <c r="I174" s="273"/>
      <c r="J174" s="274">
        <f>ROUND(I174*H174,2)</f>
        <v>0</v>
      </c>
      <c r="K174" s="270" t="s">
        <v>19</v>
      </c>
      <c r="L174" s="275"/>
      <c r="M174" s="276" t="s">
        <v>19</v>
      </c>
      <c r="N174" s="277" t="s">
        <v>48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212</v>
      </c>
      <c r="AT174" s="217" t="s">
        <v>361</v>
      </c>
      <c r="AU174" s="217" t="s">
        <v>87</v>
      </c>
      <c r="AY174" s="19" t="s">
        <v>136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85</v>
      </c>
      <c r="BK174" s="218">
        <f>ROUND(I174*H174,2)</f>
        <v>0</v>
      </c>
      <c r="BL174" s="19" t="s">
        <v>146</v>
      </c>
      <c r="BM174" s="217" t="s">
        <v>596</v>
      </c>
    </row>
    <row r="175" s="2" customFormat="1" ht="24.15" customHeight="1">
      <c r="A175" s="40"/>
      <c r="B175" s="41"/>
      <c r="C175" s="206" t="s">
        <v>487</v>
      </c>
      <c r="D175" s="206" t="s">
        <v>141</v>
      </c>
      <c r="E175" s="207" t="s">
        <v>1056</v>
      </c>
      <c r="F175" s="208" t="s">
        <v>1057</v>
      </c>
      <c r="G175" s="209" t="s">
        <v>209</v>
      </c>
      <c r="H175" s="210">
        <v>50</v>
      </c>
      <c r="I175" s="211"/>
      <c r="J175" s="212">
        <f>ROUND(I175*H175,2)</f>
        <v>0</v>
      </c>
      <c r="K175" s="208" t="s">
        <v>145</v>
      </c>
      <c r="L175" s="46"/>
      <c r="M175" s="213" t="s">
        <v>19</v>
      </c>
      <c r="N175" s="214" t="s">
        <v>48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146</v>
      </c>
      <c r="AT175" s="217" t="s">
        <v>141</v>
      </c>
      <c r="AU175" s="217" t="s">
        <v>87</v>
      </c>
      <c r="AY175" s="19" t="s">
        <v>136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85</v>
      </c>
      <c r="BK175" s="218">
        <f>ROUND(I175*H175,2)</f>
        <v>0</v>
      </c>
      <c r="BL175" s="19" t="s">
        <v>146</v>
      </c>
      <c r="BM175" s="217" t="s">
        <v>604</v>
      </c>
    </row>
    <row r="176" s="2" customFormat="1">
      <c r="A176" s="40"/>
      <c r="B176" s="41"/>
      <c r="C176" s="42"/>
      <c r="D176" s="219" t="s">
        <v>149</v>
      </c>
      <c r="E176" s="42"/>
      <c r="F176" s="220" t="s">
        <v>1058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149</v>
      </c>
      <c r="AU176" s="19" t="s">
        <v>87</v>
      </c>
    </row>
    <row r="177" s="2" customFormat="1" ht="16.5" customHeight="1">
      <c r="A177" s="40"/>
      <c r="B177" s="41"/>
      <c r="C177" s="268" t="s">
        <v>491</v>
      </c>
      <c r="D177" s="268" t="s">
        <v>361</v>
      </c>
      <c r="E177" s="269" t="s">
        <v>1059</v>
      </c>
      <c r="F177" s="270" t="s">
        <v>1060</v>
      </c>
      <c r="G177" s="271" t="s">
        <v>209</v>
      </c>
      <c r="H177" s="272">
        <v>50</v>
      </c>
      <c r="I177" s="273"/>
      <c r="J177" s="274">
        <f>ROUND(I177*H177,2)</f>
        <v>0</v>
      </c>
      <c r="K177" s="270" t="s">
        <v>19</v>
      </c>
      <c r="L177" s="275"/>
      <c r="M177" s="276" t="s">
        <v>19</v>
      </c>
      <c r="N177" s="277" t="s">
        <v>48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212</v>
      </c>
      <c r="AT177" s="217" t="s">
        <v>361</v>
      </c>
      <c r="AU177" s="217" t="s">
        <v>87</v>
      </c>
      <c r="AY177" s="19" t="s">
        <v>136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85</v>
      </c>
      <c r="BK177" s="218">
        <f>ROUND(I177*H177,2)</f>
        <v>0</v>
      </c>
      <c r="BL177" s="19" t="s">
        <v>146</v>
      </c>
      <c r="BM177" s="217" t="s">
        <v>612</v>
      </c>
    </row>
    <row r="178" s="2" customFormat="1" ht="24.15" customHeight="1">
      <c r="A178" s="40"/>
      <c r="B178" s="41"/>
      <c r="C178" s="206" t="s">
        <v>495</v>
      </c>
      <c r="D178" s="206" t="s">
        <v>141</v>
      </c>
      <c r="E178" s="207" t="s">
        <v>1061</v>
      </c>
      <c r="F178" s="208" t="s">
        <v>1062</v>
      </c>
      <c r="G178" s="209" t="s">
        <v>209</v>
      </c>
      <c r="H178" s="210">
        <v>250</v>
      </c>
      <c r="I178" s="211"/>
      <c r="J178" s="212">
        <f>ROUND(I178*H178,2)</f>
        <v>0</v>
      </c>
      <c r="K178" s="208" t="s">
        <v>145</v>
      </c>
      <c r="L178" s="46"/>
      <c r="M178" s="213" t="s">
        <v>19</v>
      </c>
      <c r="N178" s="214" t="s">
        <v>48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146</v>
      </c>
      <c r="AT178" s="217" t="s">
        <v>141</v>
      </c>
      <c r="AU178" s="217" t="s">
        <v>87</v>
      </c>
      <c r="AY178" s="19" t="s">
        <v>136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85</v>
      </c>
      <c r="BK178" s="218">
        <f>ROUND(I178*H178,2)</f>
        <v>0</v>
      </c>
      <c r="BL178" s="19" t="s">
        <v>146</v>
      </c>
      <c r="BM178" s="217" t="s">
        <v>620</v>
      </c>
    </row>
    <row r="179" s="2" customFormat="1">
      <c r="A179" s="40"/>
      <c r="B179" s="41"/>
      <c r="C179" s="42"/>
      <c r="D179" s="219" t="s">
        <v>149</v>
      </c>
      <c r="E179" s="42"/>
      <c r="F179" s="220" t="s">
        <v>1063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149</v>
      </c>
      <c r="AU179" s="19" t="s">
        <v>87</v>
      </c>
    </row>
    <row r="180" s="2" customFormat="1" ht="16.5" customHeight="1">
      <c r="A180" s="40"/>
      <c r="B180" s="41"/>
      <c r="C180" s="268" t="s">
        <v>499</v>
      </c>
      <c r="D180" s="268" t="s">
        <v>361</v>
      </c>
      <c r="E180" s="269" t="s">
        <v>1064</v>
      </c>
      <c r="F180" s="270" t="s">
        <v>1065</v>
      </c>
      <c r="G180" s="271" t="s">
        <v>209</v>
      </c>
      <c r="H180" s="272">
        <v>250</v>
      </c>
      <c r="I180" s="273"/>
      <c r="J180" s="274">
        <f>ROUND(I180*H180,2)</f>
        <v>0</v>
      </c>
      <c r="K180" s="270" t="s">
        <v>19</v>
      </c>
      <c r="L180" s="275"/>
      <c r="M180" s="276" t="s">
        <v>19</v>
      </c>
      <c r="N180" s="277" t="s">
        <v>48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212</v>
      </c>
      <c r="AT180" s="217" t="s">
        <v>361</v>
      </c>
      <c r="AU180" s="217" t="s">
        <v>87</v>
      </c>
      <c r="AY180" s="19" t="s">
        <v>136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85</v>
      </c>
      <c r="BK180" s="218">
        <f>ROUND(I180*H180,2)</f>
        <v>0</v>
      </c>
      <c r="BL180" s="19" t="s">
        <v>146</v>
      </c>
      <c r="BM180" s="217" t="s">
        <v>629</v>
      </c>
    </row>
    <row r="181" s="2" customFormat="1" ht="24.15" customHeight="1">
      <c r="A181" s="40"/>
      <c r="B181" s="41"/>
      <c r="C181" s="206" t="s">
        <v>139</v>
      </c>
      <c r="D181" s="206" t="s">
        <v>141</v>
      </c>
      <c r="E181" s="207" t="s">
        <v>1066</v>
      </c>
      <c r="F181" s="208" t="s">
        <v>1067</v>
      </c>
      <c r="G181" s="209" t="s">
        <v>209</v>
      </c>
      <c r="H181" s="210">
        <v>60</v>
      </c>
      <c r="I181" s="211"/>
      <c r="J181" s="212">
        <f>ROUND(I181*H181,2)</f>
        <v>0</v>
      </c>
      <c r="K181" s="208" t="s">
        <v>145</v>
      </c>
      <c r="L181" s="46"/>
      <c r="M181" s="213" t="s">
        <v>19</v>
      </c>
      <c r="N181" s="214" t="s">
        <v>48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146</v>
      </c>
      <c r="AT181" s="217" t="s">
        <v>141</v>
      </c>
      <c r="AU181" s="217" t="s">
        <v>87</v>
      </c>
      <c r="AY181" s="19" t="s">
        <v>136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85</v>
      </c>
      <c r="BK181" s="218">
        <f>ROUND(I181*H181,2)</f>
        <v>0</v>
      </c>
      <c r="BL181" s="19" t="s">
        <v>146</v>
      </c>
      <c r="BM181" s="217" t="s">
        <v>232</v>
      </c>
    </row>
    <row r="182" s="2" customFormat="1">
      <c r="A182" s="40"/>
      <c r="B182" s="41"/>
      <c r="C182" s="42"/>
      <c r="D182" s="219" t="s">
        <v>149</v>
      </c>
      <c r="E182" s="42"/>
      <c r="F182" s="220" t="s">
        <v>1068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149</v>
      </c>
      <c r="AU182" s="19" t="s">
        <v>87</v>
      </c>
    </row>
    <row r="183" s="2" customFormat="1" ht="16.5" customHeight="1">
      <c r="A183" s="40"/>
      <c r="B183" s="41"/>
      <c r="C183" s="268" t="s">
        <v>506</v>
      </c>
      <c r="D183" s="268" t="s">
        <v>361</v>
      </c>
      <c r="E183" s="269" t="s">
        <v>1069</v>
      </c>
      <c r="F183" s="270" t="s">
        <v>1070</v>
      </c>
      <c r="G183" s="271" t="s">
        <v>209</v>
      </c>
      <c r="H183" s="272">
        <v>60</v>
      </c>
      <c r="I183" s="273"/>
      <c r="J183" s="274">
        <f>ROUND(I183*H183,2)</f>
        <v>0</v>
      </c>
      <c r="K183" s="270" t="s">
        <v>19</v>
      </c>
      <c r="L183" s="275"/>
      <c r="M183" s="276" t="s">
        <v>19</v>
      </c>
      <c r="N183" s="277" t="s">
        <v>48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212</v>
      </c>
      <c r="AT183" s="217" t="s">
        <v>361</v>
      </c>
      <c r="AU183" s="217" t="s">
        <v>87</v>
      </c>
      <c r="AY183" s="19" t="s">
        <v>136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85</v>
      </c>
      <c r="BK183" s="218">
        <f>ROUND(I183*H183,2)</f>
        <v>0</v>
      </c>
      <c r="BL183" s="19" t="s">
        <v>146</v>
      </c>
      <c r="BM183" s="217" t="s">
        <v>264</v>
      </c>
    </row>
    <row r="184" s="2" customFormat="1" ht="24.15" customHeight="1">
      <c r="A184" s="40"/>
      <c r="B184" s="41"/>
      <c r="C184" s="206" t="s">
        <v>510</v>
      </c>
      <c r="D184" s="206" t="s">
        <v>141</v>
      </c>
      <c r="E184" s="207" t="s">
        <v>1071</v>
      </c>
      <c r="F184" s="208" t="s">
        <v>1072</v>
      </c>
      <c r="G184" s="209" t="s">
        <v>209</v>
      </c>
      <c r="H184" s="210">
        <v>70</v>
      </c>
      <c r="I184" s="211"/>
      <c r="J184" s="212">
        <f>ROUND(I184*H184,2)</f>
        <v>0</v>
      </c>
      <c r="K184" s="208" t="s">
        <v>145</v>
      </c>
      <c r="L184" s="46"/>
      <c r="M184" s="213" t="s">
        <v>19</v>
      </c>
      <c r="N184" s="214" t="s">
        <v>48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146</v>
      </c>
      <c r="AT184" s="217" t="s">
        <v>141</v>
      </c>
      <c r="AU184" s="217" t="s">
        <v>87</v>
      </c>
      <c r="AY184" s="19" t="s">
        <v>136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85</v>
      </c>
      <c r="BK184" s="218">
        <f>ROUND(I184*H184,2)</f>
        <v>0</v>
      </c>
      <c r="BL184" s="19" t="s">
        <v>146</v>
      </c>
      <c r="BM184" s="217" t="s">
        <v>1073</v>
      </c>
    </row>
    <row r="185" s="2" customFormat="1">
      <c r="A185" s="40"/>
      <c r="B185" s="41"/>
      <c r="C185" s="42"/>
      <c r="D185" s="219" t="s">
        <v>149</v>
      </c>
      <c r="E185" s="42"/>
      <c r="F185" s="220" t="s">
        <v>1074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149</v>
      </c>
      <c r="AU185" s="19" t="s">
        <v>87</v>
      </c>
    </row>
    <row r="186" s="2" customFormat="1" ht="16.5" customHeight="1">
      <c r="A186" s="40"/>
      <c r="B186" s="41"/>
      <c r="C186" s="268" t="s">
        <v>515</v>
      </c>
      <c r="D186" s="268" t="s">
        <v>361</v>
      </c>
      <c r="E186" s="269" t="s">
        <v>1075</v>
      </c>
      <c r="F186" s="270" t="s">
        <v>1076</v>
      </c>
      <c r="G186" s="271" t="s">
        <v>209</v>
      </c>
      <c r="H186" s="272">
        <v>70</v>
      </c>
      <c r="I186" s="273"/>
      <c r="J186" s="274">
        <f>ROUND(I186*H186,2)</f>
        <v>0</v>
      </c>
      <c r="K186" s="270" t="s">
        <v>19</v>
      </c>
      <c r="L186" s="275"/>
      <c r="M186" s="276" t="s">
        <v>19</v>
      </c>
      <c r="N186" s="277" t="s">
        <v>48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212</v>
      </c>
      <c r="AT186" s="217" t="s">
        <v>361</v>
      </c>
      <c r="AU186" s="217" t="s">
        <v>87</v>
      </c>
      <c r="AY186" s="19" t="s">
        <v>136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85</v>
      </c>
      <c r="BK186" s="218">
        <f>ROUND(I186*H186,2)</f>
        <v>0</v>
      </c>
      <c r="BL186" s="19" t="s">
        <v>146</v>
      </c>
      <c r="BM186" s="217" t="s">
        <v>1077</v>
      </c>
    </row>
    <row r="187" s="2" customFormat="1" ht="24.15" customHeight="1">
      <c r="A187" s="40"/>
      <c r="B187" s="41"/>
      <c r="C187" s="206" t="s">
        <v>520</v>
      </c>
      <c r="D187" s="206" t="s">
        <v>141</v>
      </c>
      <c r="E187" s="207" t="s">
        <v>1078</v>
      </c>
      <c r="F187" s="208" t="s">
        <v>1079</v>
      </c>
      <c r="G187" s="209" t="s">
        <v>902</v>
      </c>
      <c r="H187" s="210">
        <v>5</v>
      </c>
      <c r="I187" s="211"/>
      <c r="J187" s="212">
        <f>ROUND(I187*H187,2)</f>
        <v>0</v>
      </c>
      <c r="K187" s="208" t="s">
        <v>145</v>
      </c>
      <c r="L187" s="46"/>
      <c r="M187" s="213" t="s">
        <v>19</v>
      </c>
      <c r="N187" s="214" t="s">
        <v>48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146</v>
      </c>
      <c r="AT187" s="217" t="s">
        <v>141</v>
      </c>
      <c r="AU187" s="217" t="s">
        <v>87</v>
      </c>
      <c r="AY187" s="19" t="s">
        <v>136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85</v>
      </c>
      <c r="BK187" s="218">
        <f>ROUND(I187*H187,2)</f>
        <v>0</v>
      </c>
      <c r="BL187" s="19" t="s">
        <v>146</v>
      </c>
      <c r="BM187" s="217" t="s">
        <v>1080</v>
      </c>
    </row>
    <row r="188" s="2" customFormat="1">
      <c r="A188" s="40"/>
      <c r="B188" s="41"/>
      <c r="C188" s="42"/>
      <c r="D188" s="219" t="s">
        <v>149</v>
      </c>
      <c r="E188" s="42"/>
      <c r="F188" s="220" t="s">
        <v>1081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149</v>
      </c>
      <c r="AU188" s="19" t="s">
        <v>87</v>
      </c>
    </row>
    <row r="189" s="2" customFormat="1" ht="16.5" customHeight="1">
      <c r="A189" s="40"/>
      <c r="B189" s="41"/>
      <c r="C189" s="268" t="s">
        <v>524</v>
      </c>
      <c r="D189" s="268" t="s">
        <v>361</v>
      </c>
      <c r="E189" s="269" t="s">
        <v>1082</v>
      </c>
      <c r="F189" s="270" t="s">
        <v>1083</v>
      </c>
      <c r="G189" s="271" t="s">
        <v>902</v>
      </c>
      <c r="H189" s="272">
        <v>5</v>
      </c>
      <c r="I189" s="273"/>
      <c r="J189" s="274">
        <f>ROUND(I189*H189,2)</f>
        <v>0</v>
      </c>
      <c r="K189" s="270" t="s">
        <v>19</v>
      </c>
      <c r="L189" s="275"/>
      <c r="M189" s="276" t="s">
        <v>19</v>
      </c>
      <c r="N189" s="277" t="s">
        <v>48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212</v>
      </c>
      <c r="AT189" s="217" t="s">
        <v>361</v>
      </c>
      <c r="AU189" s="217" t="s">
        <v>87</v>
      </c>
      <c r="AY189" s="19" t="s">
        <v>136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85</v>
      </c>
      <c r="BK189" s="218">
        <f>ROUND(I189*H189,2)</f>
        <v>0</v>
      </c>
      <c r="BL189" s="19" t="s">
        <v>146</v>
      </c>
      <c r="BM189" s="217" t="s">
        <v>1084</v>
      </c>
    </row>
    <row r="190" s="2" customFormat="1" ht="16.5" customHeight="1">
      <c r="A190" s="40"/>
      <c r="B190" s="41"/>
      <c r="C190" s="206" t="s">
        <v>529</v>
      </c>
      <c r="D190" s="206" t="s">
        <v>141</v>
      </c>
      <c r="E190" s="207" t="s">
        <v>1085</v>
      </c>
      <c r="F190" s="208" t="s">
        <v>1086</v>
      </c>
      <c r="G190" s="209" t="s">
        <v>902</v>
      </c>
      <c r="H190" s="210">
        <v>20</v>
      </c>
      <c r="I190" s="211"/>
      <c r="J190" s="212">
        <f>ROUND(I190*H190,2)</f>
        <v>0</v>
      </c>
      <c r="K190" s="208" t="s">
        <v>19</v>
      </c>
      <c r="L190" s="46"/>
      <c r="M190" s="213" t="s">
        <v>19</v>
      </c>
      <c r="N190" s="214" t="s">
        <v>48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146</v>
      </c>
      <c r="AT190" s="217" t="s">
        <v>141</v>
      </c>
      <c r="AU190" s="217" t="s">
        <v>87</v>
      </c>
      <c r="AY190" s="19" t="s">
        <v>136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85</v>
      </c>
      <c r="BK190" s="218">
        <f>ROUND(I190*H190,2)</f>
        <v>0</v>
      </c>
      <c r="BL190" s="19" t="s">
        <v>146</v>
      </c>
      <c r="BM190" s="217" t="s">
        <v>1087</v>
      </c>
    </row>
    <row r="191" s="2" customFormat="1" ht="16.5" customHeight="1">
      <c r="A191" s="40"/>
      <c r="B191" s="41"/>
      <c r="C191" s="268" t="s">
        <v>535</v>
      </c>
      <c r="D191" s="268" t="s">
        <v>361</v>
      </c>
      <c r="E191" s="269" t="s">
        <v>1088</v>
      </c>
      <c r="F191" s="270" t="s">
        <v>1089</v>
      </c>
      <c r="G191" s="271" t="s">
        <v>364</v>
      </c>
      <c r="H191" s="272">
        <v>4</v>
      </c>
      <c r="I191" s="273"/>
      <c r="J191" s="274">
        <f>ROUND(I191*H191,2)</f>
        <v>0</v>
      </c>
      <c r="K191" s="270" t="s">
        <v>19</v>
      </c>
      <c r="L191" s="275"/>
      <c r="M191" s="276" t="s">
        <v>19</v>
      </c>
      <c r="N191" s="277" t="s">
        <v>48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212</v>
      </c>
      <c r="AT191" s="217" t="s">
        <v>361</v>
      </c>
      <c r="AU191" s="217" t="s">
        <v>87</v>
      </c>
      <c r="AY191" s="19" t="s">
        <v>136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85</v>
      </c>
      <c r="BK191" s="218">
        <f>ROUND(I191*H191,2)</f>
        <v>0</v>
      </c>
      <c r="BL191" s="19" t="s">
        <v>146</v>
      </c>
      <c r="BM191" s="217" t="s">
        <v>1090</v>
      </c>
    </row>
    <row r="192" s="2" customFormat="1" ht="16.5" customHeight="1">
      <c r="A192" s="40"/>
      <c r="B192" s="41"/>
      <c r="C192" s="206" t="s">
        <v>539</v>
      </c>
      <c r="D192" s="206" t="s">
        <v>141</v>
      </c>
      <c r="E192" s="207" t="s">
        <v>1091</v>
      </c>
      <c r="F192" s="208" t="s">
        <v>1092</v>
      </c>
      <c r="G192" s="209" t="s">
        <v>902</v>
      </c>
      <c r="H192" s="210">
        <v>20</v>
      </c>
      <c r="I192" s="211"/>
      <c r="J192" s="212">
        <f>ROUND(I192*H192,2)</f>
        <v>0</v>
      </c>
      <c r="K192" s="208" t="s">
        <v>145</v>
      </c>
      <c r="L192" s="46"/>
      <c r="M192" s="213" t="s">
        <v>19</v>
      </c>
      <c r="N192" s="214" t="s">
        <v>48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146</v>
      </c>
      <c r="AT192" s="217" t="s">
        <v>141</v>
      </c>
      <c r="AU192" s="217" t="s">
        <v>87</v>
      </c>
      <c r="AY192" s="19" t="s">
        <v>136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85</v>
      </c>
      <c r="BK192" s="218">
        <f>ROUND(I192*H192,2)</f>
        <v>0</v>
      </c>
      <c r="BL192" s="19" t="s">
        <v>146</v>
      </c>
      <c r="BM192" s="217" t="s">
        <v>1093</v>
      </c>
    </row>
    <row r="193" s="2" customFormat="1">
      <c r="A193" s="40"/>
      <c r="B193" s="41"/>
      <c r="C193" s="42"/>
      <c r="D193" s="219" t="s">
        <v>149</v>
      </c>
      <c r="E193" s="42"/>
      <c r="F193" s="220" t="s">
        <v>1094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149</v>
      </c>
      <c r="AU193" s="19" t="s">
        <v>87</v>
      </c>
    </row>
    <row r="194" s="2" customFormat="1" ht="16.5" customHeight="1">
      <c r="A194" s="40"/>
      <c r="B194" s="41"/>
      <c r="C194" s="268" t="s">
        <v>543</v>
      </c>
      <c r="D194" s="268" t="s">
        <v>361</v>
      </c>
      <c r="E194" s="269" t="s">
        <v>1095</v>
      </c>
      <c r="F194" s="270" t="s">
        <v>1096</v>
      </c>
      <c r="G194" s="271" t="s">
        <v>902</v>
      </c>
      <c r="H194" s="272">
        <v>16</v>
      </c>
      <c r="I194" s="273"/>
      <c r="J194" s="274">
        <f>ROUND(I194*H194,2)</f>
        <v>0</v>
      </c>
      <c r="K194" s="270" t="s">
        <v>19</v>
      </c>
      <c r="L194" s="275"/>
      <c r="M194" s="276" t="s">
        <v>19</v>
      </c>
      <c r="N194" s="277" t="s">
        <v>48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212</v>
      </c>
      <c r="AT194" s="217" t="s">
        <v>361</v>
      </c>
      <c r="AU194" s="217" t="s">
        <v>87</v>
      </c>
      <c r="AY194" s="19" t="s">
        <v>136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85</v>
      </c>
      <c r="BK194" s="218">
        <f>ROUND(I194*H194,2)</f>
        <v>0</v>
      </c>
      <c r="BL194" s="19" t="s">
        <v>146</v>
      </c>
      <c r="BM194" s="217" t="s">
        <v>1097</v>
      </c>
    </row>
    <row r="195" s="2" customFormat="1" ht="16.5" customHeight="1">
      <c r="A195" s="40"/>
      <c r="B195" s="41"/>
      <c r="C195" s="268" t="s">
        <v>547</v>
      </c>
      <c r="D195" s="268" t="s">
        <v>361</v>
      </c>
      <c r="E195" s="269" t="s">
        <v>1098</v>
      </c>
      <c r="F195" s="270" t="s">
        <v>1099</v>
      </c>
      <c r="G195" s="271" t="s">
        <v>902</v>
      </c>
      <c r="H195" s="272">
        <v>4</v>
      </c>
      <c r="I195" s="273"/>
      <c r="J195" s="274">
        <f>ROUND(I195*H195,2)</f>
        <v>0</v>
      </c>
      <c r="K195" s="270" t="s">
        <v>19</v>
      </c>
      <c r="L195" s="275"/>
      <c r="M195" s="276" t="s">
        <v>19</v>
      </c>
      <c r="N195" s="277" t="s">
        <v>48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212</v>
      </c>
      <c r="AT195" s="217" t="s">
        <v>361</v>
      </c>
      <c r="AU195" s="217" t="s">
        <v>87</v>
      </c>
      <c r="AY195" s="19" t="s">
        <v>136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85</v>
      </c>
      <c r="BK195" s="218">
        <f>ROUND(I195*H195,2)</f>
        <v>0</v>
      </c>
      <c r="BL195" s="19" t="s">
        <v>146</v>
      </c>
      <c r="BM195" s="217" t="s">
        <v>1100</v>
      </c>
    </row>
    <row r="196" s="2" customFormat="1" ht="16.5" customHeight="1">
      <c r="A196" s="40"/>
      <c r="B196" s="41"/>
      <c r="C196" s="206" t="s">
        <v>551</v>
      </c>
      <c r="D196" s="206" t="s">
        <v>141</v>
      </c>
      <c r="E196" s="207" t="s">
        <v>1101</v>
      </c>
      <c r="F196" s="208" t="s">
        <v>1102</v>
      </c>
      <c r="G196" s="209" t="s">
        <v>902</v>
      </c>
      <c r="H196" s="210">
        <v>146</v>
      </c>
      <c r="I196" s="211"/>
      <c r="J196" s="212">
        <f>ROUND(I196*H196,2)</f>
        <v>0</v>
      </c>
      <c r="K196" s="208" t="s">
        <v>145</v>
      </c>
      <c r="L196" s="46"/>
      <c r="M196" s="213" t="s">
        <v>19</v>
      </c>
      <c r="N196" s="214" t="s">
        <v>48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146</v>
      </c>
      <c r="AT196" s="217" t="s">
        <v>141</v>
      </c>
      <c r="AU196" s="217" t="s">
        <v>87</v>
      </c>
      <c r="AY196" s="19" t="s">
        <v>136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85</v>
      </c>
      <c r="BK196" s="218">
        <f>ROUND(I196*H196,2)</f>
        <v>0</v>
      </c>
      <c r="BL196" s="19" t="s">
        <v>146</v>
      </c>
      <c r="BM196" s="217" t="s">
        <v>1103</v>
      </c>
    </row>
    <row r="197" s="2" customFormat="1">
      <c r="A197" s="40"/>
      <c r="B197" s="41"/>
      <c r="C197" s="42"/>
      <c r="D197" s="219" t="s">
        <v>149</v>
      </c>
      <c r="E197" s="42"/>
      <c r="F197" s="220" t="s">
        <v>1104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149</v>
      </c>
      <c r="AU197" s="19" t="s">
        <v>87</v>
      </c>
    </row>
    <row r="198" s="2" customFormat="1" ht="16.5" customHeight="1">
      <c r="A198" s="40"/>
      <c r="B198" s="41"/>
      <c r="C198" s="268" t="s">
        <v>555</v>
      </c>
      <c r="D198" s="268" t="s">
        <v>361</v>
      </c>
      <c r="E198" s="269" t="s">
        <v>1105</v>
      </c>
      <c r="F198" s="270" t="s">
        <v>1106</v>
      </c>
      <c r="G198" s="271" t="s">
        <v>902</v>
      </c>
      <c r="H198" s="272">
        <v>4</v>
      </c>
      <c r="I198" s="273"/>
      <c r="J198" s="274">
        <f>ROUND(I198*H198,2)</f>
        <v>0</v>
      </c>
      <c r="K198" s="270" t="s">
        <v>19</v>
      </c>
      <c r="L198" s="275"/>
      <c r="M198" s="276" t="s">
        <v>19</v>
      </c>
      <c r="N198" s="277" t="s">
        <v>48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212</v>
      </c>
      <c r="AT198" s="217" t="s">
        <v>361</v>
      </c>
      <c r="AU198" s="217" t="s">
        <v>87</v>
      </c>
      <c r="AY198" s="19" t="s">
        <v>136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85</v>
      </c>
      <c r="BK198" s="218">
        <f>ROUND(I198*H198,2)</f>
        <v>0</v>
      </c>
      <c r="BL198" s="19" t="s">
        <v>146</v>
      </c>
      <c r="BM198" s="217" t="s">
        <v>1107</v>
      </c>
    </row>
    <row r="199" s="2" customFormat="1" ht="16.5" customHeight="1">
      <c r="A199" s="40"/>
      <c r="B199" s="41"/>
      <c r="C199" s="268" t="s">
        <v>559</v>
      </c>
      <c r="D199" s="268" t="s">
        <v>361</v>
      </c>
      <c r="E199" s="269" t="s">
        <v>1108</v>
      </c>
      <c r="F199" s="270" t="s">
        <v>1109</v>
      </c>
      <c r="G199" s="271" t="s">
        <v>902</v>
      </c>
      <c r="H199" s="272">
        <v>8</v>
      </c>
      <c r="I199" s="273"/>
      <c r="J199" s="274">
        <f>ROUND(I199*H199,2)</f>
        <v>0</v>
      </c>
      <c r="K199" s="270" t="s">
        <v>19</v>
      </c>
      <c r="L199" s="275"/>
      <c r="M199" s="276" t="s">
        <v>19</v>
      </c>
      <c r="N199" s="277" t="s">
        <v>48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212</v>
      </c>
      <c r="AT199" s="217" t="s">
        <v>361</v>
      </c>
      <c r="AU199" s="217" t="s">
        <v>87</v>
      </c>
      <c r="AY199" s="19" t="s">
        <v>136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85</v>
      </c>
      <c r="BK199" s="218">
        <f>ROUND(I199*H199,2)</f>
        <v>0</v>
      </c>
      <c r="BL199" s="19" t="s">
        <v>146</v>
      </c>
      <c r="BM199" s="217" t="s">
        <v>1110</v>
      </c>
    </row>
    <row r="200" s="2" customFormat="1" ht="16.5" customHeight="1">
      <c r="A200" s="40"/>
      <c r="B200" s="41"/>
      <c r="C200" s="268" t="s">
        <v>563</v>
      </c>
      <c r="D200" s="268" t="s">
        <v>361</v>
      </c>
      <c r="E200" s="269" t="s">
        <v>1111</v>
      </c>
      <c r="F200" s="270" t="s">
        <v>1112</v>
      </c>
      <c r="G200" s="271" t="s">
        <v>902</v>
      </c>
      <c r="H200" s="272">
        <v>4</v>
      </c>
      <c r="I200" s="273"/>
      <c r="J200" s="274">
        <f>ROUND(I200*H200,2)</f>
        <v>0</v>
      </c>
      <c r="K200" s="270" t="s">
        <v>19</v>
      </c>
      <c r="L200" s="275"/>
      <c r="M200" s="276" t="s">
        <v>19</v>
      </c>
      <c r="N200" s="277" t="s">
        <v>48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212</v>
      </c>
      <c r="AT200" s="217" t="s">
        <v>361</v>
      </c>
      <c r="AU200" s="217" t="s">
        <v>87</v>
      </c>
      <c r="AY200" s="19" t="s">
        <v>136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85</v>
      </c>
      <c r="BK200" s="218">
        <f>ROUND(I200*H200,2)</f>
        <v>0</v>
      </c>
      <c r="BL200" s="19" t="s">
        <v>146</v>
      </c>
      <c r="BM200" s="217" t="s">
        <v>1113</v>
      </c>
    </row>
    <row r="201" s="2" customFormat="1" ht="16.5" customHeight="1">
      <c r="A201" s="40"/>
      <c r="B201" s="41"/>
      <c r="C201" s="268" t="s">
        <v>567</v>
      </c>
      <c r="D201" s="268" t="s">
        <v>361</v>
      </c>
      <c r="E201" s="269" t="s">
        <v>1114</v>
      </c>
      <c r="F201" s="270" t="s">
        <v>1115</v>
      </c>
      <c r="G201" s="271" t="s">
        <v>902</v>
      </c>
      <c r="H201" s="272">
        <v>4</v>
      </c>
      <c r="I201" s="273"/>
      <c r="J201" s="274">
        <f>ROUND(I201*H201,2)</f>
        <v>0</v>
      </c>
      <c r="K201" s="270" t="s">
        <v>19</v>
      </c>
      <c r="L201" s="275"/>
      <c r="M201" s="276" t="s">
        <v>19</v>
      </c>
      <c r="N201" s="277" t="s">
        <v>48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212</v>
      </c>
      <c r="AT201" s="217" t="s">
        <v>361</v>
      </c>
      <c r="AU201" s="217" t="s">
        <v>87</v>
      </c>
      <c r="AY201" s="19" t="s">
        <v>136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85</v>
      </c>
      <c r="BK201" s="218">
        <f>ROUND(I201*H201,2)</f>
        <v>0</v>
      </c>
      <c r="BL201" s="19" t="s">
        <v>146</v>
      </c>
      <c r="BM201" s="217" t="s">
        <v>1116</v>
      </c>
    </row>
    <row r="202" s="2" customFormat="1" ht="16.5" customHeight="1">
      <c r="A202" s="40"/>
      <c r="B202" s="41"/>
      <c r="C202" s="268" t="s">
        <v>571</v>
      </c>
      <c r="D202" s="268" t="s">
        <v>361</v>
      </c>
      <c r="E202" s="269" t="s">
        <v>1117</v>
      </c>
      <c r="F202" s="270" t="s">
        <v>1118</v>
      </c>
      <c r="G202" s="271" t="s">
        <v>902</v>
      </c>
      <c r="H202" s="272">
        <v>80</v>
      </c>
      <c r="I202" s="273"/>
      <c r="J202" s="274">
        <f>ROUND(I202*H202,2)</f>
        <v>0</v>
      </c>
      <c r="K202" s="270" t="s">
        <v>19</v>
      </c>
      <c r="L202" s="275"/>
      <c r="M202" s="276" t="s">
        <v>19</v>
      </c>
      <c r="N202" s="277" t="s">
        <v>48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212</v>
      </c>
      <c r="AT202" s="217" t="s">
        <v>361</v>
      </c>
      <c r="AU202" s="217" t="s">
        <v>87</v>
      </c>
      <c r="AY202" s="19" t="s">
        <v>136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85</v>
      </c>
      <c r="BK202" s="218">
        <f>ROUND(I202*H202,2)</f>
        <v>0</v>
      </c>
      <c r="BL202" s="19" t="s">
        <v>146</v>
      </c>
      <c r="BM202" s="217" t="s">
        <v>1119</v>
      </c>
    </row>
    <row r="203" s="2" customFormat="1" ht="16.5" customHeight="1">
      <c r="A203" s="40"/>
      <c r="B203" s="41"/>
      <c r="C203" s="268" t="s">
        <v>575</v>
      </c>
      <c r="D203" s="268" t="s">
        <v>361</v>
      </c>
      <c r="E203" s="269" t="s">
        <v>1120</v>
      </c>
      <c r="F203" s="270" t="s">
        <v>1121</v>
      </c>
      <c r="G203" s="271" t="s">
        <v>902</v>
      </c>
      <c r="H203" s="272">
        <v>50</v>
      </c>
      <c r="I203" s="273"/>
      <c r="J203" s="274">
        <f>ROUND(I203*H203,2)</f>
        <v>0</v>
      </c>
      <c r="K203" s="270" t="s">
        <v>19</v>
      </c>
      <c r="L203" s="275"/>
      <c r="M203" s="276" t="s">
        <v>19</v>
      </c>
      <c r="N203" s="277" t="s">
        <v>48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212</v>
      </c>
      <c r="AT203" s="217" t="s">
        <v>361</v>
      </c>
      <c r="AU203" s="217" t="s">
        <v>87</v>
      </c>
      <c r="AY203" s="19" t="s">
        <v>136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85</v>
      </c>
      <c r="BK203" s="218">
        <f>ROUND(I203*H203,2)</f>
        <v>0</v>
      </c>
      <c r="BL203" s="19" t="s">
        <v>146</v>
      </c>
      <c r="BM203" s="217" t="s">
        <v>1122</v>
      </c>
    </row>
    <row r="204" s="2" customFormat="1" ht="16.5" customHeight="1">
      <c r="A204" s="40"/>
      <c r="B204" s="41"/>
      <c r="C204" s="268" t="s">
        <v>579</v>
      </c>
      <c r="D204" s="268" t="s">
        <v>361</v>
      </c>
      <c r="E204" s="269" t="s">
        <v>1123</v>
      </c>
      <c r="F204" s="270" t="s">
        <v>1124</v>
      </c>
      <c r="G204" s="271" t="s">
        <v>902</v>
      </c>
      <c r="H204" s="272">
        <v>50</v>
      </c>
      <c r="I204" s="273"/>
      <c r="J204" s="274">
        <f>ROUND(I204*H204,2)</f>
        <v>0</v>
      </c>
      <c r="K204" s="270" t="s">
        <v>19</v>
      </c>
      <c r="L204" s="275"/>
      <c r="M204" s="276" t="s">
        <v>19</v>
      </c>
      <c r="N204" s="277" t="s">
        <v>48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212</v>
      </c>
      <c r="AT204" s="217" t="s">
        <v>361</v>
      </c>
      <c r="AU204" s="217" t="s">
        <v>87</v>
      </c>
      <c r="AY204" s="19" t="s">
        <v>136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85</v>
      </c>
      <c r="BK204" s="218">
        <f>ROUND(I204*H204,2)</f>
        <v>0</v>
      </c>
      <c r="BL204" s="19" t="s">
        <v>146</v>
      </c>
      <c r="BM204" s="217" t="s">
        <v>1125</v>
      </c>
    </row>
    <row r="205" s="2" customFormat="1" ht="16.5" customHeight="1">
      <c r="A205" s="40"/>
      <c r="B205" s="41"/>
      <c r="C205" s="206" t="s">
        <v>583</v>
      </c>
      <c r="D205" s="206" t="s">
        <v>141</v>
      </c>
      <c r="E205" s="207" t="s">
        <v>1126</v>
      </c>
      <c r="F205" s="208" t="s">
        <v>1127</v>
      </c>
      <c r="G205" s="209" t="s">
        <v>902</v>
      </c>
      <c r="H205" s="210">
        <v>4</v>
      </c>
      <c r="I205" s="211"/>
      <c r="J205" s="212">
        <f>ROUND(I205*H205,2)</f>
        <v>0</v>
      </c>
      <c r="K205" s="208" t="s">
        <v>145</v>
      </c>
      <c r="L205" s="46"/>
      <c r="M205" s="213" t="s">
        <v>19</v>
      </c>
      <c r="N205" s="214" t="s">
        <v>48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146</v>
      </c>
      <c r="AT205" s="217" t="s">
        <v>141</v>
      </c>
      <c r="AU205" s="217" t="s">
        <v>87</v>
      </c>
      <c r="AY205" s="19" t="s">
        <v>136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85</v>
      </c>
      <c r="BK205" s="218">
        <f>ROUND(I205*H205,2)</f>
        <v>0</v>
      </c>
      <c r="BL205" s="19" t="s">
        <v>146</v>
      </c>
      <c r="BM205" s="217" t="s">
        <v>1128</v>
      </c>
    </row>
    <row r="206" s="2" customFormat="1">
      <c r="A206" s="40"/>
      <c r="B206" s="41"/>
      <c r="C206" s="42"/>
      <c r="D206" s="219" t="s">
        <v>149</v>
      </c>
      <c r="E206" s="42"/>
      <c r="F206" s="220" t="s">
        <v>1129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149</v>
      </c>
      <c r="AU206" s="19" t="s">
        <v>87</v>
      </c>
    </row>
    <row r="207" s="2" customFormat="1" ht="16.5" customHeight="1">
      <c r="A207" s="40"/>
      <c r="B207" s="41"/>
      <c r="C207" s="268" t="s">
        <v>587</v>
      </c>
      <c r="D207" s="268" t="s">
        <v>361</v>
      </c>
      <c r="E207" s="269" t="s">
        <v>1130</v>
      </c>
      <c r="F207" s="270" t="s">
        <v>1131</v>
      </c>
      <c r="G207" s="271" t="s">
        <v>902</v>
      </c>
      <c r="H207" s="272">
        <v>4</v>
      </c>
      <c r="I207" s="273"/>
      <c r="J207" s="274">
        <f>ROUND(I207*H207,2)</f>
        <v>0</v>
      </c>
      <c r="K207" s="270" t="s">
        <v>19</v>
      </c>
      <c r="L207" s="275"/>
      <c r="M207" s="276" t="s">
        <v>19</v>
      </c>
      <c r="N207" s="277" t="s">
        <v>48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212</v>
      </c>
      <c r="AT207" s="217" t="s">
        <v>361</v>
      </c>
      <c r="AU207" s="217" t="s">
        <v>87</v>
      </c>
      <c r="AY207" s="19" t="s">
        <v>136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85</v>
      </c>
      <c r="BK207" s="218">
        <f>ROUND(I207*H207,2)</f>
        <v>0</v>
      </c>
      <c r="BL207" s="19" t="s">
        <v>146</v>
      </c>
      <c r="BM207" s="217" t="s">
        <v>1132</v>
      </c>
    </row>
    <row r="208" s="2" customFormat="1" ht="16.5" customHeight="1">
      <c r="A208" s="40"/>
      <c r="B208" s="41"/>
      <c r="C208" s="206" t="s">
        <v>591</v>
      </c>
      <c r="D208" s="206" t="s">
        <v>141</v>
      </c>
      <c r="E208" s="207" t="s">
        <v>1133</v>
      </c>
      <c r="F208" s="208" t="s">
        <v>1134</v>
      </c>
      <c r="G208" s="209" t="s">
        <v>209</v>
      </c>
      <c r="H208" s="210">
        <v>160</v>
      </c>
      <c r="I208" s="211"/>
      <c r="J208" s="212">
        <f>ROUND(I208*H208,2)</f>
        <v>0</v>
      </c>
      <c r="K208" s="208" t="s">
        <v>145</v>
      </c>
      <c r="L208" s="46"/>
      <c r="M208" s="213" t="s">
        <v>19</v>
      </c>
      <c r="N208" s="214" t="s">
        <v>48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146</v>
      </c>
      <c r="AT208" s="217" t="s">
        <v>141</v>
      </c>
      <c r="AU208" s="217" t="s">
        <v>87</v>
      </c>
      <c r="AY208" s="19" t="s">
        <v>136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85</v>
      </c>
      <c r="BK208" s="218">
        <f>ROUND(I208*H208,2)</f>
        <v>0</v>
      </c>
      <c r="BL208" s="19" t="s">
        <v>146</v>
      </c>
      <c r="BM208" s="217" t="s">
        <v>1135</v>
      </c>
    </row>
    <row r="209" s="2" customFormat="1">
      <c r="A209" s="40"/>
      <c r="B209" s="41"/>
      <c r="C209" s="42"/>
      <c r="D209" s="219" t="s">
        <v>149</v>
      </c>
      <c r="E209" s="42"/>
      <c r="F209" s="220" t="s">
        <v>1136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149</v>
      </c>
      <c r="AU209" s="19" t="s">
        <v>87</v>
      </c>
    </row>
    <row r="210" s="2" customFormat="1" ht="16.5" customHeight="1">
      <c r="A210" s="40"/>
      <c r="B210" s="41"/>
      <c r="C210" s="268" t="s">
        <v>596</v>
      </c>
      <c r="D210" s="268" t="s">
        <v>361</v>
      </c>
      <c r="E210" s="269" t="s">
        <v>1137</v>
      </c>
      <c r="F210" s="270" t="s">
        <v>1138</v>
      </c>
      <c r="G210" s="271" t="s">
        <v>209</v>
      </c>
      <c r="H210" s="272">
        <v>160</v>
      </c>
      <c r="I210" s="273"/>
      <c r="J210" s="274">
        <f>ROUND(I210*H210,2)</f>
        <v>0</v>
      </c>
      <c r="K210" s="270" t="s">
        <v>19</v>
      </c>
      <c r="L210" s="275"/>
      <c r="M210" s="276" t="s">
        <v>19</v>
      </c>
      <c r="N210" s="277" t="s">
        <v>48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212</v>
      </c>
      <c r="AT210" s="217" t="s">
        <v>361</v>
      </c>
      <c r="AU210" s="217" t="s">
        <v>87</v>
      </c>
      <c r="AY210" s="19" t="s">
        <v>136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85</v>
      </c>
      <c r="BK210" s="218">
        <f>ROUND(I210*H210,2)</f>
        <v>0</v>
      </c>
      <c r="BL210" s="19" t="s">
        <v>146</v>
      </c>
      <c r="BM210" s="217" t="s">
        <v>1139</v>
      </c>
    </row>
    <row r="211" s="2" customFormat="1" ht="16.5" customHeight="1">
      <c r="A211" s="40"/>
      <c r="B211" s="41"/>
      <c r="C211" s="268" t="s">
        <v>600</v>
      </c>
      <c r="D211" s="268" t="s">
        <v>361</v>
      </c>
      <c r="E211" s="269" t="s">
        <v>1140</v>
      </c>
      <c r="F211" s="270" t="s">
        <v>1141</v>
      </c>
      <c r="G211" s="271" t="s">
        <v>902</v>
      </c>
      <c r="H211" s="272">
        <v>50</v>
      </c>
      <c r="I211" s="273"/>
      <c r="J211" s="274">
        <f>ROUND(I211*H211,2)</f>
        <v>0</v>
      </c>
      <c r="K211" s="270" t="s">
        <v>19</v>
      </c>
      <c r="L211" s="275"/>
      <c r="M211" s="276" t="s">
        <v>19</v>
      </c>
      <c r="N211" s="277" t="s">
        <v>48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212</v>
      </c>
      <c r="AT211" s="217" t="s">
        <v>361</v>
      </c>
      <c r="AU211" s="217" t="s">
        <v>87</v>
      </c>
      <c r="AY211" s="19" t="s">
        <v>136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85</v>
      </c>
      <c r="BK211" s="218">
        <f>ROUND(I211*H211,2)</f>
        <v>0</v>
      </c>
      <c r="BL211" s="19" t="s">
        <v>146</v>
      </c>
      <c r="BM211" s="217" t="s">
        <v>1142</v>
      </c>
    </row>
    <row r="212" s="2" customFormat="1" ht="16.5" customHeight="1">
      <c r="A212" s="40"/>
      <c r="B212" s="41"/>
      <c r="C212" s="206" t="s">
        <v>604</v>
      </c>
      <c r="D212" s="206" t="s">
        <v>141</v>
      </c>
      <c r="E212" s="207" t="s">
        <v>1143</v>
      </c>
      <c r="F212" s="208" t="s">
        <v>1144</v>
      </c>
      <c r="G212" s="209" t="s">
        <v>902</v>
      </c>
      <c r="H212" s="210">
        <v>4</v>
      </c>
      <c r="I212" s="211"/>
      <c r="J212" s="212">
        <f>ROUND(I212*H212,2)</f>
        <v>0</v>
      </c>
      <c r="K212" s="208" t="s">
        <v>145</v>
      </c>
      <c r="L212" s="46"/>
      <c r="M212" s="213" t="s">
        <v>19</v>
      </c>
      <c r="N212" s="214" t="s">
        <v>48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146</v>
      </c>
      <c r="AT212" s="217" t="s">
        <v>141</v>
      </c>
      <c r="AU212" s="217" t="s">
        <v>87</v>
      </c>
      <c r="AY212" s="19" t="s">
        <v>136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85</v>
      </c>
      <c r="BK212" s="218">
        <f>ROUND(I212*H212,2)</f>
        <v>0</v>
      </c>
      <c r="BL212" s="19" t="s">
        <v>146</v>
      </c>
      <c r="BM212" s="217" t="s">
        <v>1145</v>
      </c>
    </row>
    <row r="213" s="2" customFormat="1">
      <c r="A213" s="40"/>
      <c r="B213" s="41"/>
      <c r="C213" s="42"/>
      <c r="D213" s="219" t="s">
        <v>149</v>
      </c>
      <c r="E213" s="42"/>
      <c r="F213" s="220" t="s">
        <v>1146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149</v>
      </c>
      <c r="AU213" s="19" t="s">
        <v>87</v>
      </c>
    </row>
    <row r="214" s="2" customFormat="1" ht="16.5" customHeight="1">
      <c r="A214" s="40"/>
      <c r="B214" s="41"/>
      <c r="C214" s="268" t="s">
        <v>608</v>
      </c>
      <c r="D214" s="268" t="s">
        <v>361</v>
      </c>
      <c r="E214" s="269" t="s">
        <v>1147</v>
      </c>
      <c r="F214" s="270" t="s">
        <v>1148</v>
      </c>
      <c r="G214" s="271" t="s">
        <v>902</v>
      </c>
      <c r="H214" s="272">
        <v>4</v>
      </c>
      <c r="I214" s="273"/>
      <c r="J214" s="274">
        <f>ROUND(I214*H214,2)</f>
        <v>0</v>
      </c>
      <c r="K214" s="270" t="s">
        <v>19</v>
      </c>
      <c r="L214" s="275"/>
      <c r="M214" s="276" t="s">
        <v>19</v>
      </c>
      <c r="N214" s="277" t="s">
        <v>48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212</v>
      </c>
      <c r="AT214" s="217" t="s">
        <v>361</v>
      </c>
      <c r="AU214" s="217" t="s">
        <v>87</v>
      </c>
      <c r="AY214" s="19" t="s">
        <v>136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85</v>
      </c>
      <c r="BK214" s="218">
        <f>ROUND(I214*H214,2)</f>
        <v>0</v>
      </c>
      <c r="BL214" s="19" t="s">
        <v>146</v>
      </c>
      <c r="BM214" s="217" t="s">
        <v>1149</v>
      </c>
    </row>
    <row r="215" s="2" customFormat="1" ht="16.5" customHeight="1">
      <c r="A215" s="40"/>
      <c r="B215" s="41"/>
      <c r="C215" s="268" t="s">
        <v>612</v>
      </c>
      <c r="D215" s="268" t="s">
        <v>361</v>
      </c>
      <c r="E215" s="269" t="s">
        <v>1150</v>
      </c>
      <c r="F215" s="270" t="s">
        <v>1151</v>
      </c>
      <c r="G215" s="271" t="s">
        <v>902</v>
      </c>
      <c r="H215" s="272">
        <v>1</v>
      </c>
      <c r="I215" s="273"/>
      <c r="J215" s="274">
        <f>ROUND(I215*H215,2)</f>
        <v>0</v>
      </c>
      <c r="K215" s="270" t="s">
        <v>19</v>
      </c>
      <c r="L215" s="275"/>
      <c r="M215" s="276" t="s">
        <v>19</v>
      </c>
      <c r="N215" s="277" t="s">
        <v>48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212</v>
      </c>
      <c r="AT215" s="217" t="s">
        <v>361</v>
      </c>
      <c r="AU215" s="217" t="s">
        <v>87</v>
      </c>
      <c r="AY215" s="19" t="s">
        <v>136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85</v>
      </c>
      <c r="BK215" s="218">
        <f>ROUND(I215*H215,2)</f>
        <v>0</v>
      </c>
      <c r="BL215" s="19" t="s">
        <v>146</v>
      </c>
      <c r="BM215" s="217" t="s">
        <v>1152</v>
      </c>
    </row>
    <row r="216" s="2" customFormat="1" ht="16.5" customHeight="1">
      <c r="A216" s="40"/>
      <c r="B216" s="41"/>
      <c r="C216" s="206" t="s">
        <v>616</v>
      </c>
      <c r="D216" s="206" t="s">
        <v>141</v>
      </c>
      <c r="E216" s="207" t="s">
        <v>1153</v>
      </c>
      <c r="F216" s="208" t="s">
        <v>1154</v>
      </c>
      <c r="G216" s="209" t="s">
        <v>1010</v>
      </c>
      <c r="H216" s="210">
        <v>80</v>
      </c>
      <c r="I216" s="211"/>
      <c r="J216" s="212">
        <f>ROUND(I216*H216,2)</f>
        <v>0</v>
      </c>
      <c r="K216" s="208" t="s">
        <v>19</v>
      </c>
      <c r="L216" s="46"/>
      <c r="M216" s="213" t="s">
        <v>19</v>
      </c>
      <c r="N216" s="214" t="s">
        <v>48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146</v>
      </c>
      <c r="AT216" s="217" t="s">
        <v>141</v>
      </c>
      <c r="AU216" s="217" t="s">
        <v>87</v>
      </c>
      <c r="AY216" s="19" t="s">
        <v>136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85</v>
      </c>
      <c r="BK216" s="218">
        <f>ROUND(I216*H216,2)</f>
        <v>0</v>
      </c>
      <c r="BL216" s="19" t="s">
        <v>146</v>
      </c>
      <c r="BM216" s="217" t="s">
        <v>1155</v>
      </c>
    </row>
    <row r="217" s="2" customFormat="1" ht="24.15" customHeight="1">
      <c r="A217" s="40"/>
      <c r="B217" s="41"/>
      <c r="C217" s="206" t="s">
        <v>620</v>
      </c>
      <c r="D217" s="206" t="s">
        <v>141</v>
      </c>
      <c r="E217" s="207" t="s">
        <v>1156</v>
      </c>
      <c r="F217" s="208" t="s">
        <v>1157</v>
      </c>
      <c r="G217" s="209" t="s">
        <v>411</v>
      </c>
      <c r="H217" s="278"/>
      <c r="I217" s="211"/>
      <c r="J217" s="212">
        <f>ROUND(I217*H217,2)</f>
        <v>0</v>
      </c>
      <c r="K217" s="208" t="s">
        <v>145</v>
      </c>
      <c r="L217" s="46"/>
      <c r="M217" s="213" t="s">
        <v>19</v>
      </c>
      <c r="N217" s="214" t="s">
        <v>48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146</v>
      </c>
      <c r="AT217" s="217" t="s">
        <v>141</v>
      </c>
      <c r="AU217" s="217" t="s">
        <v>87</v>
      </c>
      <c r="AY217" s="19" t="s">
        <v>136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85</v>
      </c>
      <c r="BK217" s="218">
        <f>ROUND(I217*H217,2)</f>
        <v>0</v>
      </c>
      <c r="BL217" s="19" t="s">
        <v>146</v>
      </c>
      <c r="BM217" s="217" t="s">
        <v>1158</v>
      </c>
    </row>
    <row r="218" s="2" customFormat="1">
      <c r="A218" s="40"/>
      <c r="B218" s="41"/>
      <c r="C218" s="42"/>
      <c r="D218" s="219" t="s">
        <v>149</v>
      </c>
      <c r="E218" s="42"/>
      <c r="F218" s="220" t="s">
        <v>1159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149</v>
      </c>
      <c r="AU218" s="19" t="s">
        <v>87</v>
      </c>
    </row>
    <row r="219" s="2" customFormat="1" ht="24.15" customHeight="1">
      <c r="A219" s="40"/>
      <c r="B219" s="41"/>
      <c r="C219" s="206" t="s">
        <v>624</v>
      </c>
      <c r="D219" s="206" t="s">
        <v>141</v>
      </c>
      <c r="E219" s="207" t="s">
        <v>1160</v>
      </c>
      <c r="F219" s="208" t="s">
        <v>1161</v>
      </c>
      <c r="G219" s="209" t="s">
        <v>411</v>
      </c>
      <c r="H219" s="278"/>
      <c r="I219" s="211"/>
      <c r="J219" s="212">
        <f>ROUND(I219*H219,2)</f>
        <v>0</v>
      </c>
      <c r="K219" s="208" t="s">
        <v>19</v>
      </c>
      <c r="L219" s="46"/>
      <c r="M219" s="286" t="s">
        <v>19</v>
      </c>
      <c r="N219" s="287" t="s">
        <v>48</v>
      </c>
      <c r="O219" s="284"/>
      <c r="P219" s="288">
        <f>O219*H219</f>
        <v>0</v>
      </c>
      <c r="Q219" s="288">
        <v>0</v>
      </c>
      <c r="R219" s="288">
        <f>Q219*H219</f>
        <v>0</v>
      </c>
      <c r="S219" s="288">
        <v>0</v>
      </c>
      <c r="T219" s="28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146</v>
      </c>
      <c r="AT219" s="217" t="s">
        <v>141</v>
      </c>
      <c r="AU219" s="217" t="s">
        <v>87</v>
      </c>
      <c r="AY219" s="19" t="s">
        <v>136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85</v>
      </c>
      <c r="BK219" s="218">
        <f>ROUND(I219*H219,2)</f>
        <v>0</v>
      </c>
      <c r="BL219" s="19" t="s">
        <v>146</v>
      </c>
      <c r="BM219" s="217" t="s">
        <v>1162</v>
      </c>
    </row>
    <row r="220" s="2" customFormat="1" ht="6.96" customHeight="1">
      <c r="A220" s="40"/>
      <c r="B220" s="61"/>
      <c r="C220" s="62"/>
      <c r="D220" s="62"/>
      <c r="E220" s="62"/>
      <c r="F220" s="62"/>
      <c r="G220" s="62"/>
      <c r="H220" s="62"/>
      <c r="I220" s="62"/>
      <c r="J220" s="62"/>
      <c r="K220" s="62"/>
      <c r="L220" s="46"/>
      <c r="M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</row>
  </sheetData>
  <sheetProtection sheet="1" autoFilter="0" formatColumns="0" formatRows="0" objects="1" scenarios="1" spinCount="100000" saltValue="nrMVAi/FVCt0sBjuVClBjlYTf29CgN74NNmuofuCWDGsLz7f4GZVVgZd9yrf4f/dmBlos1dcwT6lgXGFwhgqJg==" hashValue="WsiUqFvh9AtcMP6TH3VpSmdP8SAM+N1QJDMzufUCNLRjtApB31MIOfFVhx4vQ+Zk1uvBvzp8UdjG5m7i7TUbZw==" algorithmName="SHA-512" password="CC35"/>
  <autoFilter ref="C83:K21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2_02/468091322"/>
    <hyperlink ref="F90" r:id="rId2" display="https://podminky.urs.cz/item/CS_URS_2022_02/468101424"/>
    <hyperlink ref="F92" r:id="rId3" display="https://podminky.urs.cz/item/CS_URS_2022_02/460941224"/>
    <hyperlink ref="F94" r:id="rId4" display="https://podminky.urs.cz/item/CS_URS_2022_02/468081316"/>
    <hyperlink ref="F96" r:id="rId5" display="https://podminky.urs.cz/item/CS_URS_2022_02/580105062"/>
    <hyperlink ref="F98" r:id="rId6" display="https://podminky.urs.cz/item/CS_URS_2022_02/741810003"/>
    <hyperlink ref="F100" r:id="rId7" display="https://podminky.urs.cz/item/CS_URS_2022_02/460161173"/>
    <hyperlink ref="F102" r:id="rId8" display="https://podminky.urs.cz/item/CS_URS_2022_02/460431183"/>
    <hyperlink ref="F104" r:id="rId9" display="https://podminky.urs.cz/item/CS_URS_2022_02/460581121"/>
    <hyperlink ref="F106" r:id="rId10" display="https://podminky.urs.cz/item/CS_URS_2022_02/468021112"/>
    <hyperlink ref="F108" r:id="rId11" display="https://podminky.urs.cz/item/CS_URS_2022_02/469972111"/>
    <hyperlink ref="F110" r:id="rId12" display="https://podminky.urs.cz/item/CS_URS_2022_02/469972121"/>
    <hyperlink ref="F113" r:id="rId13" display="https://podminky.urs.cz/item/CS_URS_2022_02/460361111"/>
    <hyperlink ref="F115" r:id="rId14" display="https://podminky.urs.cz/item/CS_URS_2022_02/460911111"/>
    <hyperlink ref="F117" r:id="rId15" display="https://podminky.urs.cz/item/CS_URS_2022_02/460881511"/>
    <hyperlink ref="F120" r:id="rId16" display="https://podminky.urs.cz/item/CS_URS_2022_02/998017004"/>
    <hyperlink ref="F126" r:id="rId17" display="https://podminky.urs.cz/item/CS_URS_2022_02/741322012"/>
    <hyperlink ref="F129" r:id="rId18" display="https://podminky.urs.cz/item/CS_URS_2022_02/741310221"/>
    <hyperlink ref="F134" r:id="rId19" display="https://podminky.urs.cz/item/CS_URS_2022_02/741310212"/>
    <hyperlink ref="F139" r:id="rId20" display="https://podminky.urs.cz/item/CS_URS_2022_02/741310031"/>
    <hyperlink ref="F150" r:id="rId21" display="https://podminky.urs.cz/item/CS_URS_2022_02/742110002"/>
    <hyperlink ref="F154" r:id="rId22" display="https://podminky.urs.cz/item/CS_URS_2022_02/741110001"/>
    <hyperlink ref="F160" r:id="rId23" display="https://podminky.urs.cz/item/CS_URS_2022_02/741112001"/>
    <hyperlink ref="F164" r:id="rId24" display="https://podminky.urs.cz/item/CS_URS_2022_02/741112301"/>
    <hyperlink ref="F167" r:id="rId25" display="https://podminky.urs.cz/item/CS_URS_2022_02/741112104"/>
    <hyperlink ref="F170" r:id="rId26" display="https://podminky.urs.cz/item/CS_URS_2022_02/741231012"/>
    <hyperlink ref="F173" r:id="rId27" display="https://podminky.urs.cz/item/CS_URS_2022_02/741120005"/>
    <hyperlink ref="F176" r:id="rId28" display="https://podminky.urs.cz/item/CS_URS_2022_02/741122005"/>
    <hyperlink ref="F179" r:id="rId29" display="https://podminky.urs.cz/item/CS_URS_2022_02/741122031"/>
    <hyperlink ref="F182" r:id="rId30" display="https://podminky.urs.cz/item/CS_URS_2022_02/741122131"/>
    <hyperlink ref="F185" r:id="rId31" display="https://podminky.urs.cz/item/CS_URS_2022_02/210220021"/>
    <hyperlink ref="F188" r:id="rId32" display="https://podminky.urs.cz/item/CS_URS_2022_02/741440031"/>
    <hyperlink ref="F193" r:id="rId33" display="https://podminky.urs.cz/item/CS_URS_2022_02/741420022"/>
    <hyperlink ref="F197" r:id="rId34" display="https://podminky.urs.cz/item/CS_URS_2022_02/741420021"/>
    <hyperlink ref="F206" r:id="rId35" display="https://podminky.urs.cz/item/CS_URS_2022_02/741420083"/>
    <hyperlink ref="F209" r:id="rId36" display="https://podminky.urs.cz/item/CS_URS_2022_02/210220101"/>
    <hyperlink ref="F213" r:id="rId37" display="https://podminky.urs.cz/item/CS_URS_2022_02/210220321"/>
    <hyperlink ref="F218" r:id="rId38" display="https://podminky.urs.cz/item/CS_URS_2022_02/99874120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9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87</v>
      </c>
    </row>
    <row r="4" s="1" customFormat="1" ht="24.96" customHeight="1">
      <c r="B4" s="22"/>
      <c r="D4" s="132" t="s">
        <v>97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OSTROV – KAPLE SV. ANNY STAVEBNÍ ÚPRAVY - I. etapa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1163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22. 11. 2022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39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40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41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43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45</v>
      </c>
      <c r="G32" s="40"/>
      <c r="H32" s="40"/>
      <c r="I32" s="147" t="s">
        <v>44</v>
      </c>
      <c r="J32" s="147" t="s">
        <v>46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47</v>
      </c>
      <c r="E33" s="134" t="s">
        <v>48</v>
      </c>
      <c r="F33" s="149">
        <f>ROUND((SUM(BE83:BE115)),  2)</f>
        <v>0</v>
      </c>
      <c r="G33" s="40"/>
      <c r="H33" s="40"/>
      <c r="I33" s="150">
        <v>0.20999999999999999</v>
      </c>
      <c r="J33" s="149">
        <f>ROUND(((SUM(BE83:BE115))*I33),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49</v>
      </c>
      <c r="F34" s="149">
        <f>ROUND((SUM(BF83:BF115)),  2)</f>
        <v>0</v>
      </c>
      <c r="G34" s="40"/>
      <c r="H34" s="40"/>
      <c r="I34" s="150">
        <v>0.14999999999999999</v>
      </c>
      <c r="J34" s="149">
        <f>ROUND(((SUM(BF83:BF115))*I34),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50</v>
      </c>
      <c r="F35" s="149">
        <f>ROUND((SUM(BG83:BG115)),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51</v>
      </c>
      <c r="F36" s="149">
        <f>ROUND((SUM(BH83:BH115)),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52</v>
      </c>
      <c r="F37" s="149">
        <f>ROUND((SUM(BI83:BI115)),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53</v>
      </c>
      <c r="E39" s="153"/>
      <c r="F39" s="153"/>
      <c r="G39" s="154" t="s">
        <v>54</v>
      </c>
      <c r="H39" s="155" t="s">
        <v>55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OSTROV – KAPLE SV. ANNY STAVEBNÍ ÚPRAVY - I. etapa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04 - Vedlejší rozpočtové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p.č. st. 51 a p.č. 77/1, k.ú. Ostrov nad Ohří [71</v>
      </c>
      <c r="G52" s="42"/>
      <c r="H52" s="42"/>
      <c r="I52" s="34" t="s">
        <v>23</v>
      </c>
      <c r="J52" s="74" t="str">
        <f>IF(J12="","",J12)</f>
        <v>22. 11. 2022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Město Ostrov</v>
      </c>
      <c r="G54" s="42"/>
      <c r="H54" s="42"/>
      <c r="I54" s="34" t="s">
        <v>33</v>
      </c>
      <c r="J54" s="38" t="str">
        <f>E21</f>
        <v>ATELIER SOUKUP OPL ŠVEHLA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Ing. Jaroslav Stolička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101</v>
      </c>
      <c r="D57" s="164"/>
      <c r="E57" s="164"/>
      <c r="F57" s="164"/>
      <c r="G57" s="164"/>
      <c r="H57" s="164"/>
      <c r="I57" s="164"/>
      <c r="J57" s="165" t="s">
        <v>102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75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103</v>
      </c>
    </row>
    <row r="60" s="9" customFormat="1" ht="24.96" customHeight="1">
      <c r="A60" s="9"/>
      <c r="B60" s="167"/>
      <c r="C60" s="168"/>
      <c r="D60" s="169" t="s">
        <v>1164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1165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1166</v>
      </c>
      <c r="E62" s="176"/>
      <c r="F62" s="176"/>
      <c r="G62" s="176"/>
      <c r="H62" s="176"/>
      <c r="I62" s="176"/>
      <c r="J62" s="177">
        <f>J98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1167</v>
      </c>
      <c r="E63" s="176"/>
      <c r="F63" s="176"/>
      <c r="G63" s="176"/>
      <c r="H63" s="176"/>
      <c r="I63" s="176"/>
      <c r="J63" s="177">
        <f>J113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121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OSTROV – KAPLE SV. ANNY STAVEBNÍ ÚPRAVY - I. etapa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98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04 - Vedlejší rozpočtové náklady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p.č. st. 51 a p.č. 77/1, k.ú. Ostrov nad Ohří [71</v>
      </c>
      <c r="G77" s="42"/>
      <c r="H77" s="42"/>
      <c r="I77" s="34" t="s">
        <v>23</v>
      </c>
      <c r="J77" s="74" t="str">
        <f>IF(J12="","",J12)</f>
        <v>22. 11. 2022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5.65" customHeight="1">
      <c r="A79" s="40"/>
      <c r="B79" s="41"/>
      <c r="C79" s="34" t="s">
        <v>25</v>
      </c>
      <c r="D79" s="42"/>
      <c r="E79" s="42"/>
      <c r="F79" s="29" t="str">
        <f>E15</f>
        <v>Město Ostrov</v>
      </c>
      <c r="G79" s="42"/>
      <c r="H79" s="42"/>
      <c r="I79" s="34" t="s">
        <v>33</v>
      </c>
      <c r="J79" s="38" t="str">
        <f>E21</f>
        <v>ATELIER SOUKUP OPL ŠVEHLA s.r.o.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31</v>
      </c>
      <c r="D80" s="42"/>
      <c r="E80" s="42"/>
      <c r="F80" s="29" t="str">
        <f>IF(E18="","",E18)</f>
        <v>Vyplň údaj</v>
      </c>
      <c r="G80" s="42"/>
      <c r="H80" s="42"/>
      <c r="I80" s="34" t="s">
        <v>38</v>
      </c>
      <c r="J80" s="38" t="str">
        <f>E24</f>
        <v>Ing. Jaroslav Stolička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122</v>
      </c>
      <c r="D82" s="182" t="s">
        <v>62</v>
      </c>
      <c r="E82" s="182" t="s">
        <v>58</v>
      </c>
      <c r="F82" s="182" t="s">
        <v>59</v>
      </c>
      <c r="G82" s="182" t="s">
        <v>123</v>
      </c>
      <c r="H82" s="182" t="s">
        <v>124</v>
      </c>
      <c r="I82" s="182" t="s">
        <v>125</v>
      </c>
      <c r="J82" s="182" t="s">
        <v>102</v>
      </c>
      <c r="K82" s="183" t="s">
        <v>126</v>
      </c>
      <c r="L82" s="184"/>
      <c r="M82" s="94" t="s">
        <v>19</v>
      </c>
      <c r="N82" s="95" t="s">
        <v>47</v>
      </c>
      <c r="O82" s="95" t="s">
        <v>127</v>
      </c>
      <c r="P82" s="95" t="s">
        <v>128</v>
      </c>
      <c r="Q82" s="95" t="s">
        <v>129</v>
      </c>
      <c r="R82" s="95" t="s">
        <v>130</v>
      </c>
      <c r="S82" s="95" t="s">
        <v>131</v>
      </c>
      <c r="T82" s="96" t="s">
        <v>132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133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</f>
        <v>0</v>
      </c>
      <c r="Q83" s="98"/>
      <c r="R83" s="187">
        <f>R84</f>
        <v>0</v>
      </c>
      <c r="S83" s="98"/>
      <c r="T83" s="188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76</v>
      </c>
      <c r="AU83" s="19" t="s">
        <v>103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76</v>
      </c>
      <c r="E84" s="193" t="s">
        <v>1168</v>
      </c>
      <c r="F84" s="193" t="s">
        <v>95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P85+P98+P113</f>
        <v>0</v>
      </c>
      <c r="Q84" s="198"/>
      <c r="R84" s="199">
        <f>R85+R98+R113</f>
        <v>0</v>
      </c>
      <c r="S84" s="198"/>
      <c r="T84" s="200">
        <f>T85+T98+T113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197</v>
      </c>
      <c r="AT84" s="202" t="s">
        <v>76</v>
      </c>
      <c r="AU84" s="202" t="s">
        <v>77</v>
      </c>
      <c r="AY84" s="201" t="s">
        <v>136</v>
      </c>
      <c r="BK84" s="203">
        <f>BK85+BK98+BK113</f>
        <v>0</v>
      </c>
    </row>
    <row r="85" s="12" customFormat="1" ht="22.8" customHeight="1">
      <c r="A85" s="12"/>
      <c r="B85" s="190"/>
      <c r="C85" s="191"/>
      <c r="D85" s="192" t="s">
        <v>76</v>
      </c>
      <c r="E85" s="204" t="s">
        <v>1169</v>
      </c>
      <c r="F85" s="204" t="s">
        <v>1170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SUM(P86:P97)</f>
        <v>0</v>
      </c>
      <c r="Q85" s="198"/>
      <c r="R85" s="199">
        <f>SUM(R86:R97)</f>
        <v>0</v>
      </c>
      <c r="S85" s="198"/>
      <c r="T85" s="200">
        <f>SUM(T86:T97)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197</v>
      </c>
      <c r="AT85" s="202" t="s">
        <v>76</v>
      </c>
      <c r="AU85" s="202" t="s">
        <v>85</v>
      </c>
      <c r="AY85" s="201" t="s">
        <v>136</v>
      </c>
      <c r="BK85" s="203">
        <f>SUM(BK86:BK97)</f>
        <v>0</v>
      </c>
    </row>
    <row r="86" s="2" customFormat="1" ht="16.5" customHeight="1">
      <c r="A86" s="40"/>
      <c r="B86" s="41"/>
      <c r="C86" s="206" t="s">
        <v>85</v>
      </c>
      <c r="D86" s="206" t="s">
        <v>141</v>
      </c>
      <c r="E86" s="207" t="s">
        <v>1171</v>
      </c>
      <c r="F86" s="208" t="s">
        <v>1172</v>
      </c>
      <c r="G86" s="209" t="s">
        <v>1173</v>
      </c>
      <c r="H86" s="210">
        <v>1</v>
      </c>
      <c r="I86" s="211"/>
      <c r="J86" s="212">
        <f>ROUND(I86*H86,2)</f>
        <v>0</v>
      </c>
      <c r="K86" s="208" t="s">
        <v>145</v>
      </c>
      <c r="L86" s="46"/>
      <c r="M86" s="213" t="s">
        <v>19</v>
      </c>
      <c r="N86" s="214" t="s">
        <v>48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1174</v>
      </c>
      <c r="AT86" s="217" t="s">
        <v>141</v>
      </c>
      <c r="AU86" s="217" t="s">
        <v>87</v>
      </c>
      <c r="AY86" s="19" t="s">
        <v>136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85</v>
      </c>
      <c r="BK86" s="218">
        <f>ROUND(I86*H86,2)</f>
        <v>0</v>
      </c>
      <c r="BL86" s="19" t="s">
        <v>1174</v>
      </c>
      <c r="BM86" s="217" t="s">
        <v>1175</v>
      </c>
    </row>
    <row r="87" s="2" customFormat="1">
      <c r="A87" s="40"/>
      <c r="B87" s="41"/>
      <c r="C87" s="42"/>
      <c r="D87" s="219" t="s">
        <v>149</v>
      </c>
      <c r="E87" s="42"/>
      <c r="F87" s="220" t="s">
        <v>1176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149</v>
      </c>
      <c r="AU87" s="19" t="s">
        <v>87</v>
      </c>
    </row>
    <row r="88" s="2" customFormat="1" ht="16.5" customHeight="1">
      <c r="A88" s="40"/>
      <c r="B88" s="41"/>
      <c r="C88" s="206" t="s">
        <v>87</v>
      </c>
      <c r="D88" s="206" t="s">
        <v>141</v>
      </c>
      <c r="E88" s="207" t="s">
        <v>1177</v>
      </c>
      <c r="F88" s="208" t="s">
        <v>1178</v>
      </c>
      <c r="G88" s="209" t="s">
        <v>1173</v>
      </c>
      <c r="H88" s="210">
        <v>1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48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1174</v>
      </c>
      <c r="AT88" s="217" t="s">
        <v>141</v>
      </c>
      <c r="AU88" s="217" t="s">
        <v>87</v>
      </c>
      <c r="AY88" s="19" t="s">
        <v>136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85</v>
      </c>
      <c r="BK88" s="218">
        <f>ROUND(I88*H88,2)</f>
        <v>0</v>
      </c>
      <c r="BL88" s="19" t="s">
        <v>1174</v>
      </c>
      <c r="BM88" s="217" t="s">
        <v>1179</v>
      </c>
    </row>
    <row r="89" s="2" customFormat="1" ht="16.5" customHeight="1">
      <c r="A89" s="40"/>
      <c r="B89" s="41"/>
      <c r="C89" s="206" t="s">
        <v>147</v>
      </c>
      <c r="D89" s="206" t="s">
        <v>141</v>
      </c>
      <c r="E89" s="207" t="s">
        <v>1180</v>
      </c>
      <c r="F89" s="208" t="s">
        <v>1181</v>
      </c>
      <c r="G89" s="209" t="s">
        <v>1173</v>
      </c>
      <c r="H89" s="210">
        <v>1</v>
      </c>
      <c r="I89" s="211"/>
      <c r="J89" s="212">
        <f>ROUND(I89*H89,2)</f>
        <v>0</v>
      </c>
      <c r="K89" s="208" t="s">
        <v>145</v>
      </c>
      <c r="L89" s="46"/>
      <c r="M89" s="213" t="s">
        <v>19</v>
      </c>
      <c r="N89" s="214" t="s">
        <v>48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1174</v>
      </c>
      <c r="AT89" s="217" t="s">
        <v>141</v>
      </c>
      <c r="AU89" s="217" t="s">
        <v>87</v>
      </c>
      <c r="AY89" s="19" t="s">
        <v>136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85</v>
      </c>
      <c r="BK89" s="218">
        <f>ROUND(I89*H89,2)</f>
        <v>0</v>
      </c>
      <c r="BL89" s="19" t="s">
        <v>1174</v>
      </c>
      <c r="BM89" s="217" t="s">
        <v>1182</v>
      </c>
    </row>
    <row r="90" s="2" customFormat="1">
      <c r="A90" s="40"/>
      <c r="B90" s="41"/>
      <c r="C90" s="42"/>
      <c r="D90" s="219" t="s">
        <v>149</v>
      </c>
      <c r="E90" s="42"/>
      <c r="F90" s="220" t="s">
        <v>1183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149</v>
      </c>
      <c r="AU90" s="19" t="s">
        <v>87</v>
      </c>
    </row>
    <row r="91" s="2" customFormat="1" ht="16.5" customHeight="1">
      <c r="A91" s="40"/>
      <c r="B91" s="41"/>
      <c r="C91" s="206" t="s">
        <v>146</v>
      </c>
      <c r="D91" s="206" t="s">
        <v>141</v>
      </c>
      <c r="E91" s="207" t="s">
        <v>1184</v>
      </c>
      <c r="F91" s="208" t="s">
        <v>1185</v>
      </c>
      <c r="G91" s="209" t="s">
        <v>1173</v>
      </c>
      <c r="H91" s="210">
        <v>1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48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1174</v>
      </c>
      <c r="AT91" s="217" t="s">
        <v>141</v>
      </c>
      <c r="AU91" s="217" t="s">
        <v>87</v>
      </c>
      <c r="AY91" s="19" t="s">
        <v>136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85</v>
      </c>
      <c r="BK91" s="218">
        <f>ROUND(I91*H91,2)</f>
        <v>0</v>
      </c>
      <c r="BL91" s="19" t="s">
        <v>1174</v>
      </c>
      <c r="BM91" s="217" t="s">
        <v>1186</v>
      </c>
    </row>
    <row r="92" s="2" customFormat="1" ht="16.5" customHeight="1">
      <c r="A92" s="40"/>
      <c r="B92" s="41"/>
      <c r="C92" s="206" t="s">
        <v>197</v>
      </c>
      <c r="D92" s="206" t="s">
        <v>141</v>
      </c>
      <c r="E92" s="207" t="s">
        <v>1187</v>
      </c>
      <c r="F92" s="208" t="s">
        <v>1188</v>
      </c>
      <c r="G92" s="209" t="s">
        <v>1173</v>
      </c>
      <c r="H92" s="210">
        <v>1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48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1174</v>
      </c>
      <c r="AT92" s="217" t="s">
        <v>141</v>
      </c>
      <c r="AU92" s="217" t="s">
        <v>87</v>
      </c>
      <c r="AY92" s="19" t="s">
        <v>136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85</v>
      </c>
      <c r="BK92" s="218">
        <f>ROUND(I92*H92,2)</f>
        <v>0</v>
      </c>
      <c r="BL92" s="19" t="s">
        <v>1174</v>
      </c>
      <c r="BM92" s="217" t="s">
        <v>1189</v>
      </c>
    </row>
    <row r="93" s="2" customFormat="1" ht="16.5" customHeight="1">
      <c r="A93" s="40"/>
      <c r="B93" s="41"/>
      <c r="C93" s="206" t="s">
        <v>137</v>
      </c>
      <c r="D93" s="206" t="s">
        <v>141</v>
      </c>
      <c r="E93" s="207" t="s">
        <v>1190</v>
      </c>
      <c r="F93" s="208" t="s">
        <v>1191</v>
      </c>
      <c r="G93" s="209" t="s">
        <v>1173</v>
      </c>
      <c r="H93" s="210">
        <v>1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48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1174</v>
      </c>
      <c r="AT93" s="217" t="s">
        <v>141</v>
      </c>
      <c r="AU93" s="217" t="s">
        <v>87</v>
      </c>
      <c r="AY93" s="19" t="s">
        <v>136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85</v>
      </c>
      <c r="BK93" s="218">
        <f>ROUND(I93*H93,2)</f>
        <v>0</v>
      </c>
      <c r="BL93" s="19" t="s">
        <v>1174</v>
      </c>
      <c r="BM93" s="217" t="s">
        <v>1192</v>
      </c>
    </row>
    <row r="94" s="2" customFormat="1" ht="16.5" customHeight="1">
      <c r="A94" s="40"/>
      <c r="B94" s="41"/>
      <c r="C94" s="206" t="s">
        <v>206</v>
      </c>
      <c r="D94" s="206" t="s">
        <v>141</v>
      </c>
      <c r="E94" s="207" t="s">
        <v>1193</v>
      </c>
      <c r="F94" s="208" t="s">
        <v>1194</v>
      </c>
      <c r="G94" s="209" t="s">
        <v>1173</v>
      </c>
      <c r="H94" s="210">
        <v>1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48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1174</v>
      </c>
      <c r="AT94" s="217" t="s">
        <v>141</v>
      </c>
      <c r="AU94" s="217" t="s">
        <v>87</v>
      </c>
      <c r="AY94" s="19" t="s">
        <v>136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85</v>
      </c>
      <c r="BK94" s="218">
        <f>ROUND(I94*H94,2)</f>
        <v>0</v>
      </c>
      <c r="BL94" s="19" t="s">
        <v>1174</v>
      </c>
      <c r="BM94" s="217" t="s">
        <v>1195</v>
      </c>
    </row>
    <row r="95" s="2" customFormat="1" ht="16.5" customHeight="1">
      <c r="A95" s="40"/>
      <c r="B95" s="41"/>
      <c r="C95" s="206" t="s">
        <v>212</v>
      </c>
      <c r="D95" s="206" t="s">
        <v>141</v>
      </c>
      <c r="E95" s="207" t="s">
        <v>1196</v>
      </c>
      <c r="F95" s="208" t="s">
        <v>1197</v>
      </c>
      <c r="G95" s="209" t="s">
        <v>1173</v>
      </c>
      <c r="H95" s="210">
        <v>1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48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1174</v>
      </c>
      <c r="AT95" s="217" t="s">
        <v>141</v>
      </c>
      <c r="AU95" s="217" t="s">
        <v>87</v>
      </c>
      <c r="AY95" s="19" t="s">
        <v>136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85</v>
      </c>
      <c r="BK95" s="218">
        <f>ROUND(I95*H95,2)</f>
        <v>0</v>
      </c>
      <c r="BL95" s="19" t="s">
        <v>1174</v>
      </c>
      <c r="BM95" s="217" t="s">
        <v>1198</v>
      </c>
    </row>
    <row r="96" s="2" customFormat="1" ht="16.5" customHeight="1">
      <c r="A96" s="40"/>
      <c r="B96" s="41"/>
      <c r="C96" s="206" t="s">
        <v>223</v>
      </c>
      <c r="D96" s="206" t="s">
        <v>141</v>
      </c>
      <c r="E96" s="207" t="s">
        <v>1199</v>
      </c>
      <c r="F96" s="208" t="s">
        <v>1200</v>
      </c>
      <c r="G96" s="209" t="s">
        <v>1173</v>
      </c>
      <c r="H96" s="210">
        <v>1</v>
      </c>
      <c r="I96" s="211"/>
      <c r="J96" s="212">
        <f>ROUND(I96*H96,2)</f>
        <v>0</v>
      </c>
      <c r="K96" s="208" t="s">
        <v>145</v>
      </c>
      <c r="L96" s="46"/>
      <c r="M96" s="213" t="s">
        <v>19</v>
      </c>
      <c r="N96" s="214" t="s">
        <v>48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1174</v>
      </c>
      <c r="AT96" s="217" t="s">
        <v>141</v>
      </c>
      <c r="AU96" s="217" t="s">
        <v>87</v>
      </c>
      <c r="AY96" s="19" t="s">
        <v>136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85</v>
      </c>
      <c r="BK96" s="218">
        <f>ROUND(I96*H96,2)</f>
        <v>0</v>
      </c>
      <c r="BL96" s="19" t="s">
        <v>1174</v>
      </c>
      <c r="BM96" s="217" t="s">
        <v>1201</v>
      </c>
    </row>
    <row r="97" s="2" customFormat="1">
      <c r="A97" s="40"/>
      <c r="B97" s="41"/>
      <c r="C97" s="42"/>
      <c r="D97" s="219" t="s">
        <v>149</v>
      </c>
      <c r="E97" s="42"/>
      <c r="F97" s="220" t="s">
        <v>1202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149</v>
      </c>
      <c r="AU97" s="19" t="s">
        <v>87</v>
      </c>
    </row>
    <row r="98" s="12" customFormat="1" ht="22.8" customHeight="1">
      <c r="A98" s="12"/>
      <c r="B98" s="190"/>
      <c r="C98" s="191"/>
      <c r="D98" s="192" t="s">
        <v>76</v>
      </c>
      <c r="E98" s="204" t="s">
        <v>1203</v>
      </c>
      <c r="F98" s="204" t="s">
        <v>1204</v>
      </c>
      <c r="G98" s="191"/>
      <c r="H98" s="191"/>
      <c r="I98" s="194"/>
      <c r="J98" s="205">
        <f>BK98</f>
        <v>0</v>
      </c>
      <c r="K98" s="191"/>
      <c r="L98" s="196"/>
      <c r="M98" s="197"/>
      <c r="N98" s="198"/>
      <c r="O98" s="198"/>
      <c r="P98" s="199">
        <f>SUM(P99:P112)</f>
        <v>0</v>
      </c>
      <c r="Q98" s="198"/>
      <c r="R98" s="199">
        <f>SUM(R99:R112)</f>
        <v>0</v>
      </c>
      <c r="S98" s="198"/>
      <c r="T98" s="200">
        <f>SUM(T99:T112)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197</v>
      </c>
      <c r="AT98" s="202" t="s">
        <v>76</v>
      </c>
      <c r="AU98" s="202" t="s">
        <v>85</v>
      </c>
      <c r="AY98" s="201" t="s">
        <v>136</v>
      </c>
      <c r="BK98" s="203">
        <f>SUM(BK99:BK112)</f>
        <v>0</v>
      </c>
    </row>
    <row r="99" s="2" customFormat="1" ht="16.5" customHeight="1">
      <c r="A99" s="40"/>
      <c r="B99" s="41"/>
      <c r="C99" s="206" t="s">
        <v>234</v>
      </c>
      <c r="D99" s="206" t="s">
        <v>141</v>
      </c>
      <c r="E99" s="207" t="s">
        <v>1205</v>
      </c>
      <c r="F99" s="208" t="s">
        <v>1206</v>
      </c>
      <c r="G99" s="209" t="s">
        <v>1173</v>
      </c>
      <c r="H99" s="210">
        <v>1</v>
      </c>
      <c r="I99" s="211"/>
      <c r="J99" s="212">
        <f>ROUND(I99*H99,2)</f>
        <v>0</v>
      </c>
      <c r="K99" s="208" t="s">
        <v>145</v>
      </c>
      <c r="L99" s="46"/>
      <c r="M99" s="213" t="s">
        <v>19</v>
      </c>
      <c r="N99" s="214" t="s">
        <v>48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1174</v>
      </c>
      <c r="AT99" s="217" t="s">
        <v>141</v>
      </c>
      <c r="AU99" s="217" t="s">
        <v>87</v>
      </c>
      <c r="AY99" s="19" t="s">
        <v>136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85</v>
      </c>
      <c r="BK99" s="218">
        <f>ROUND(I99*H99,2)</f>
        <v>0</v>
      </c>
      <c r="BL99" s="19" t="s">
        <v>1174</v>
      </c>
      <c r="BM99" s="217" t="s">
        <v>1207</v>
      </c>
    </row>
    <row r="100" s="2" customFormat="1">
      <c r="A100" s="40"/>
      <c r="B100" s="41"/>
      <c r="C100" s="42"/>
      <c r="D100" s="219" t="s">
        <v>149</v>
      </c>
      <c r="E100" s="42"/>
      <c r="F100" s="220" t="s">
        <v>1208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149</v>
      </c>
      <c r="AU100" s="19" t="s">
        <v>87</v>
      </c>
    </row>
    <row r="101" s="2" customFormat="1" ht="16.5" customHeight="1">
      <c r="A101" s="40"/>
      <c r="B101" s="41"/>
      <c r="C101" s="206" t="s">
        <v>239</v>
      </c>
      <c r="D101" s="206" t="s">
        <v>141</v>
      </c>
      <c r="E101" s="207" t="s">
        <v>1209</v>
      </c>
      <c r="F101" s="208" t="s">
        <v>1210</v>
      </c>
      <c r="G101" s="209" t="s">
        <v>1173</v>
      </c>
      <c r="H101" s="210">
        <v>1</v>
      </c>
      <c r="I101" s="211"/>
      <c r="J101" s="212">
        <f>ROUND(I101*H101,2)</f>
        <v>0</v>
      </c>
      <c r="K101" s="208" t="s">
        <v>145</v>
      </c>
      <c r="L101" s="46"/>
      <c r="M101" s="213" t="s">
        <v>19</v>
      </c>
      <c r="N101" s="214" t="s">
        <v>48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1174</v>
      </c>
      <c r="AT101" s="217" t="s">
        <v>141</v>
      </c>
      <c r="AU101" s="217" t="s">
        <v>87</v>
      </c>
      <c r="AY101" s="19" t="s">
        <v>136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85</v>
      </c>
      <c r="BK101" s="218">
        <f>ROUND(I101*H101,2)</f>
        <v>0</v>
      </c>
      <c r="BL101" s="19" t="s">
        <v>1174</v>
      </c>
      <c r="BM101" s="217" t="s">
        <v>1211</v>
      </c>
    </row>
    <row r="102" s="2" customFormat="1">
      <c r="A102" s="40"/>
      <c r="B102" s="41"/>
      <c r="C102" s="42"/>
      <c r="D102" s="219" t="s">
        <v>149</v>
      </c>
      <c r="E102" s="42"/>
      <c r="F102" s="220" t="s">
        <v>1212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149</v>
      </c>
      <c r="AU102" s="19" t="s">
        <v>87</v>
      </c>
    </row>
    <row r="103" s="2" customFormat="1" ht="16.5" customHeight="1">
      <c r="A103" s="40"/>
      <c r="B103" s="41"/>
      <c r="C103" s="206" t="s">
        <v>245</v>
      </c>
      <c r="D103" s="206" t="s">
        <v>141</v>
      </c>
      <c r="E103" s="207" t="s">
        <v>1213</v>
      </c>
      <c r="F103" s="208" t="s">
        <v>1214</v>
      </c>
      <c r="G103" s="209" t="s">
        <v>1173</v>
      </c>
      <c r="H103" s="210">
        <v>1</v>
      </c>
      <c r="I103" s="211"/>
      <c r="J103" s="212">
        <f>ROUND(I103*H103,2)</f>
        <v>0</v>
      </c>
      <c r="K103" s="208" t="s">
        <v>145</v>
      </c>
      <c r="L103" s="46"/>
      <c r="M103" s="213" t="s">
        <v>19</v>
      </c>
      <c r="N103" s="214" t="s">
        <v>48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1174</v>
      </c>
      <c r="AT103" s="217" t="s">
        <v>141</v>
      </c>
      <c r="AU103" s="217" t="s">
        <v>87</v>
      </c>
      <c r="AY103" s="19" t="s">
        <v>136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85</v>
      </c>
      <c r="BK103" s="218">
        <f>ROUND(I103*H103,2)</f>
        <v>0</v>
      </c>
      <c r="BL103" s="19" t="s">
        <v>1174</v>
      </c>
      <c r="BM103" s="217" t="s">
        <v>1215</v>
      </c>
    </row>
    <row r="104" s="2" customFormat="1">
      <c r="A104" s="40"/>
      <c r="B104" s="41"/>
      <c r="C104" s="42"/>
      <c r="D104" s="219" t="s">
        <v>149</v>
      </c>
      <c r="E104" s="42"/>
      <c r="F104" s="220" t="s">
        <v>1216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149</v>
      </c>
      <c r="AU104" s="19" t="s">
        <v>87</v>
      </c>
    </row>
    <row r="105" s="2" customFormat="1" ht="16.5" customHeight="1">
      <c r="A105" s="40"/>
      <c r="B105" s="41"/>
      <c r="C105" s="206" t="s">
        <v>250</v>
      </c>
      <c r="D105" s="206" t="s">
        <v>141</v>
      </c>
      <c r="E105" s="207" t="s">
        <v>1217</v>
      </c>
      <c r="F105" s="208" t="s">
        <v>1218</v>
      </c>
      <c r="G105" s="209" t="s">
        <v>1173</v>
      </c>
      <c r="H105" s="210">
        <v>1</v>
      </c>
      <c r="I105" s="211"/>
      <c r="J105" s="212">
        <f>ROUND(I105*H105,2)</f>
        <v>0</v>
      </c>
      <c r="K105" s="208" t="s">
        <v>145</v>
      </c>
      <c r="L105" s="46"/>
      <c r="M105" s="213" t="s">
        <v>19</v>
      </c>
      <c r="N105" s="214" t="s">
        <v>48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1174</v>
      </c>
      <c r="AT105" s="217" t="s">
        <v>141</v>
      </c>
      <c r="AU105" s="217" t="s">
        <v>87</v>
      </c>
      <c r="AY105" s="19" t="s">
        <v>136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85</v>
      </c>
      <c r="BK105" s="218">
        <f>ROUND(I105*H105,2)</f>
        <v>0</v>
      </c>
      <c r="BL105" s="19" t="s">
        <v>1174</v>
      </c>
      <c r="BM105" s="217" t="s">
        <v>1219</v>
      </c>
    </row>
    <row r="106" s="2" customFormat="1">
      <c r="A106" s="40"/>
      <c r="B106" s="41"/>
      <c r="C106" s="42"/>
      <c r="D106" s="219" t="s">
        <v>149</v>
      </c>
      <c r="E106" s="42"/>
      <c r="F106" s="220" t="s">
        <v>1220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149</v>
      </c>
      <c r="AU106" s="19" t="s">
        <v>87</v>
      </c>
    </row>
    <row r="107" s="2" customFormat="1" ht="16.5" customHeight="1">
      <c r="A107" s="40"/>
      <c r="B107" s="41"/>
      <c r="C107" s="206" t="s">
        <v>255</v>
      </c>
      <c r="D107" s="206" t="s">
        <v>141</v>
      </c>
      <c r="E107" s="207" t="s">
        <v>1221</v>
      </c>
      <c r="F107" s="208" t="s">
        <v>1222</v>
      </c>
      <c r="G107" s="209" t="s">
        <v>1173</v>
      </c>
      <c r="H107" s="210">
        <v>1</v>
      </c>
      <c r="I107" s="211"/>
      <c r="J107" s="212">
        <f>ROUND(I107*H107,2)</f>
        <v>0</v>
      </c>
      <c r="K107" s="208" t="s">
        <v>145</v>
      </c>
      <c r="L107" s="46"/>
      <c r="M107" s="213" t="s">
        <v>19</v>
      </c>
      <c r="N107" s="214" t="s">
        <v>48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1174</v>
      </c>
      <c r="AT107" s="217" t="s">
        <v>141</v>
      </c>
      <c r="AU107" s="217" t="s">
        <v>87</v>
      </c>
      <c r="AY107" s="19" t="s">
        <v>136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85</v>
      </c>
      <c r="BK107" s="218">
        <f>ROUND(I107*H107,2)</f>
        <v>0</v>
      </c>
      <c r="BL107" s="19" t="s">
        <v>1174</v>
      </c>
      <c r="BM107" s="217" t="s">
        <v>1223</v>
      </c>
    </row>
    <row r="108" s="2" customFormat="1">
      <c r="A108" s="40"/>
      <c r="B108" s="41"/>
      <c r="C108" s="42"/>
      <c r="D108" s="219" t="s">
        <v>149</v>
      </c>
      <c r="E108" s="42"/>
      <c r="F108" s="220" t="s">
        <v>1224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149</v>
      </c>
      <c r="AU108" s="19" t="s">
        <v>87</v>
      </c>
    </row>
    <row r="109" s="2" customFormat="1" ht="16.5" customHeight="1">
      <c r="A109" s="40"/>
      <c r="B109" s="41"/>
      <c r="C109" s="206" t="s">
        <v>8</v>
      </c>
      <c r="D109" s="206" t="s">
        <v>141</v>
      </c>
      <c r="E109" s="207" t="s">
        <v>1225</v>
      </c>
      <c r="F109" s="208" t="s">
        <v>1226</v>
      </c>
      <c r="G109" s="209" t="s">
        <v>1173</v>
      </c>
      <c r="H109" s="210">
        <v>1</v>
      </c>
      <c r="I109" s="211"/>
      <c r="J109" s="212">
        <f>ROUND(I109*H109,2)</f>
        <v>0</v>
      </c>
      <c r="K109" s="208" t="s">
        <v>145</v>
      </c>
      <c r="L109" s="46"/>
      <c r="M109" s="213" t="s">
        <v>19</v>
      </c>
      <c r="N109" s="214" t="s">
        <v>48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1174</v>
      </c>
      <c r="AT109" s="217" t="s">
        <v>141</v>
      </c>
      <c r="AU109" s="217" t="s">
        <v>87</v>
      </c>
      <c r="AY109" s="19" t="s">
        <v>136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85</v>
      </c>
      <c r="BK109" s="218">
        <f>ROUND(I109*H109,2)</f>
        <v>0</v>
      </c>
      <c r="BL109" s="19" t="s">
        <v>1174</v>
      </c>
      <c r="BM109" s="217" t="s">
        <v>1227</v>
      </c>
    </row>
    <row r="110" s="2" customFormat="1">
      <c r="A110" s="40"/>
      <c r="B110" s="41"/>
      <c r="C110" s="42"/>
      <c r="D110" s="219" t="s">
        <v>149</v>
      </c>
      <c r="E110" s="42"/>
      <c r="F110" s="220" t="s">
        <v>1228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149</v>
      </c>
      <c r="AU110" s="19" t="s">
        <v>87</v>
      </c>
    </row>
    <row r="111" s="2" customFormat="1" ht="16.5" customHeight="1">
      <c r="A111" s="40"/>
      <c r="B111" s="41"/>
      <c r="C111" s="206" t="s">
        <v>226</v>
      </c>
      <c r="D111" s="206" t="s">
        <v>141</v>
      </c>
      <c r="E111" s="207" t="s">
        <v>1229</v>
      </c>
      <c r="F111" s="208" t="s">
        <v>1230</v>
      </c>
      <c r="G111" s="209" t="s">
        <v>1173</v>
      </c>
      <c r="H111" s="210">
        <v>1</v>
      </c>
      <c r="I111" s="211"/>
      <c r="J111" s="212">
        <f>ROUND(I111*H111,2)</f>
        <v>0</v>
      </c>
      <c r="K111" s="208" t="s">
        <v>145</v>
      </c>
      <c r="L111" s="46"/>
      <c r="M111" s="213" t="s">
        <v>19</v>
      </c>
      <c r="N111" s="214" t="s">
        <v>48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1174</v>
      </c>
      <c r="AT111" s="217" t="s">
        <v>141</v>
      </c>
      <c r="AU111" s="217" t="s">
        <v>87</v>
      </c>
      <c r="AY111" s="19" t="s">
        <v>136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85</v>
      </c>
      <c r="BK111" s="218">
        <f>ROUND(I111*H111,2)</f>
        <v>0</v>
      </c>
      <c r="BL111" s="19" t="s">
        <v>1174</v>
      </c>
      <c r="BM111" s="217" t="s">
        <v>1231</v>
      </c>
    </row>
    <row r="112" s="2" customFormat="1">
      <c r="A112" s="40"/>
      <c r="B112" s="41"/>
      <c r="C112" s="42"/>
      <c r="D112" s="219" t="s">
        <v>149</v>
      </c>
      <c r="E112" s="42"/>
      <c r="F112" s="220" t="s">
        <v>1232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149</v>
      </c>
      <c r="AU112" s="19" t="s">
        <v>87</v>
      </c>
    </row>
    <row r="113" s="12" customFormat="1" ht="22.8" customHeight="1">
      <c r="A113" s="12"/>
      <c r="B113" s="190"/>
      <c r="C113" s="191"/>
      <c r="D113" s="192" t="s">
        <v>76</v>
      </c>
      <c r="E113" s="204" t="s">
        <v>1233</v>
      </c>
      <c r="F113" s="204" t="s">
        <v>1234</v>
      </c>
      <c r="G113" s="191"/>
      <c r="H113" s="191"/>
      <c r="I113" s="194"/>
      <c r="J113" s="205">
        <f>BK113</f>
        <v>0</v>
      </c>
      <c r="K113" s="191"/>
      <c r="L113" s="196"/>
      <c r="M113" s="197"/>
      <c r="N113" s="198"/>
      <c r="O113" s="198"/>
      <c r="P113" s="199">
        <f>SUM(P114:P115)</f>
        <v>0</v>
      </c>
      <c r="Q113" s="198"/>
      <c r="R113" s="199">
        <f>SUM(R114:R115)</f>
        <v>0</v>
      </c>
      <c r="S113" s="198"/>
      <c r="T113" s="200">
        <f>SUM(T114:T115)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1" t="s">
        <v>197</v>
      </c>
      <c r="AT113" s="202" t="s">
        <v>76</v>
      </c>
      <c r="AU113" s="202" t="s">
        <v>85</v>
      </c>
      <c r="AY113" s="201" t="s">
        <v>136</v>
      </c>
      <c r="BK113" s="203">
        <f>SUM(BK114:BK115)</f>
        <v>0</v>
      </c>
    </row>
    <row r="114" s="2" customFormat="1" ht="16.5" customHeight="1">
      <c r="A114" s="40"/>
      <c r="B114" s="41"/>
      <c r="C114" s="206" t="s">
        <v>274</v>
      </c>
      <c r="D114" s="206" t="s">
        <v>141</v>
      </c>
      <c r="E114" s="207" t="s">
        <v>1235</v>
      </c>
      <c r="F114" s="208" t="s">
        <v>1234</v>
      </c>
      <c r="G114" s="209" t="s">
        <v>1173</v>
      </c>
      <c r="H114" s="210">
        <v>1</v>
      </c>
      <c r="I114" s="211"/>
      <c r="J114" s="212">
        <f>ROUND(I114*H114,2)</f>
        <v>0</v>
      </c>
      <c r="K114" s="208" t="s">
        <v>145</v>
      </c>
      <c r="L114" s="46"/>
      <c r="M114" s="213" t="s">
        <v>19</v>
      </c>
      <c r="N114" s="214" t="s">
        <v>48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1174</v>
      </c>
      <c r="AT114" s="217" t="s">
        <v>141</v>
      </c>
      <c r="AU114" s="217" t="s">
        <v>87</v>
      </c>
      <c r="AY114" s="19" t="s">
        <v>136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85</v>
      </c>
      <c r="BK114" s="218">
        <f>ROUND(I114*H114,2)</f>
        <v>0</v>
      </c>
      <c r="BL114" s="19" t="s">
        <v>1174</v>
      </c>
      <c r="BM114" s="217" t="s">
        <v>1236</v>
      </c>
    </row>
    <row r="115" s="2" customFormat="1">
      <c r="A115" s="40"/>
      <c r="B115" s="41"/>
      <c r="C115" s="42"/>
      <c r="D115" s="219" t="s">
        <v>149</v>
      </c>
      <c r="E115" s="42"/>
      <c r="F115" s="220" t="s">
        <v>1237</v>
      </c>
      <c r="G115" s="42"/>
      <c r="H115" s="42"/>
      <c r="I115" s="221"/>
      <c r="J115" s="42"/>
      <c r="K115" s="42"/>
      <c r="L115" s="46"/>
      <c r="M115" s="282"/>
      <c r="N115" s="283"/>
      <c r="O115" s="284"/>
      <c r="P115" s="284"/>
      <c r="Q115" s="284"/>
      <c r="R115" s="284"/>
      <c r="S115" s="284"/>
      <c r="T115" s="285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149</v>
      </c>
      <c r="AU115" s="19" t="s">
        <v>87</v>
      </c>
    </row>
    <row r="116" s="2" customFormat="1" ht="6.96" customHeight="1">
      <c r="A116" s="40"/>
      <c r="B116" s="61"/>
      <c r="C116" s="62"/>
      <c r="D116" s="62"/>
      <c r="E116" s="62"/>
      <c r="F116" s="62"/>
      <c r="G116" s="62"/>
      <c r="H116" s="62"/>
      <c r="I116" s="62"/>
      <c r="J116" s="62"/>
      <c r="K116" s="62"/>
      <c r="L116" s="46"/>
      <c r="M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</sheetData>
  <sheetProtection sheet="1" autoFilter="0" formatColumns="0" formatRows="0" objects="1" scenarios="1" spinCount="100000" saltValue="s5l0JCwG1kCjYZiyZuYIGsM0FIi+m4tOBHQc9tlvkN0leSUGy4lhhNrBxkIJYFgUh+y+Fb+jNjYxHNa5qtuyMw==" hashValue="E2uaeD9Vb/Il3xqEOV2JiYxVefBlHdBzhH99RS1+ZPt2dKsKb+N62c50vjDOO+kDbon5u9W3EErkyGPcdd6ybQ==" algorithmName="SHA-512" password="CC35"/>
  <autoFilter ref="C82:K11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2_02/011314000"/>
    <hyperlink ref="F90" r:id="rId2" display="https://podminky.urs.cz/item/CS_URS_2022_02/011324000"/>
    <hyperlink ref="F97" r:id="rId3" display="https://podminky.urs.cz/item/CS_URS_2022_02/013254000"/>
    <hyperlink ref="F100" r:id="rId4" display="https://podminky.urs.cz/item/CS_URS_2022_02/032103000"/>
    <hyperlink ref="F102" r:id="rId5" display="https://podminky.urs.cz/item/CS_URS_2022_02/032503000"/>
    <hyperlink ref="F104" r:id="rId6" display="https://podminky.urs.cz/item/CS_URS_2022_02/032903000"/>
    <hyperlink ref="F106" r:id="rId7" display="https://podminky.urs.cz/item/CS_URS_2022_02/033203000"/>
    <hyperlink ref="F108" r:id="rId8" display="https://podminky.urs.cz/item/CS_URS_2022_02/034303000"/>
    <hyperlink ref="F110" r:id="rId9" display="https://podminky.urs.cz/item/CS_URS_2022_02/039103000"/>
    <hyperlink ref="F112" r:id="rId10" display="https://podminky.urs.cz/item/CS_URS_2022_02/039203000"/>
    <hyperlink ref="F115" r:id="rId11" display="https://podminky.urs.cz/item/CS_URS_2022_02/04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0" customWidth="1"/>
    <col min="2" max="2" width="1.667969" style="290" customWidth="1"/>
    <col min="3" max="4" width="5" style="290" customWidth="1"/>
    <col min="5" max="5" width="11.66016" style="290" customWidth="1"/>
    <col min="6" max="6" width="9.160156" style="290" customWidth="1"/>
    <col min="7" max="7" width="5" style="290" customWidth="1"/>
    <col min="8" max="8" width="77.83203" style="290" customWidth="1"/>
    <col min="9" max="10" width="20" style="290" customWidth="1"/>
    <col min="11" max="11" width="1.667969" style="290" customWidth="1"/>
  </cols>
  <sheetData>
    <row r="1" s="1" customFormat="1" ht="37.5" customHeight="1"/>
    <row r="2" s="1" customFormat="1" ht="7.5" customHeight="1">
      <c r="B2" s="291"/>
      <c r="C2" s="292"/>
      <c r="D2" s="292"/>
      <c r="E2" s="292"/>
      <c r="F2" s="292"/>
      <c r="G2" s="292"/>
      <c r="H2" s="292"/>
      <c r="I2" s="292"/>
      <c r="J2" s="292"/>
      <c r="K2" s="293"/>
    </row>
    <row r="3" s="17" customFormat="1" ht="45" customHeight="1">
      <c r="B3" s="294"/>
      <c r="C3" s="295" t="s">
        <v>1238</v>
      </c>
      <c r="D3" s="295"/>
      <c r="E3" s="295"/>
      <c r="F3" s="295"/>
      <c r="G3" s="295"/>
      <c r="H3" s="295"/>
      <c r="I3" s="295"/>
      <c r="J3" s="295"/>
      <c r="K3" s="296"/>
    </row>
    <row r="4" s="1" customFormat="1" ht="25.5" customHeight="1">
      <c r="B4" s="297"/>
      <c r="C4" s="298" t="s">
        <v>1239</v>
      </c>
      <c r="D4" s="298"/>
      <c r="E4" s="298"/>
      <c r="F4" s="298"/>
      <c r="G4" s="298"/>
      <c r="H4" s="298"/>
      <c r="I4" s="298"/>
      <c r="J4" s="298"/>
      <c r="K4" s="299"/>
    </row>
    <row r="5" s="1" customFormat="1" ht="5.25" customHeight="1">
      <c r="B5" s="297"/>
      <c r="C5" s="300"/>
      <c r="D5" s="300"/>
      <c r="E5" s="300"/>
      <c r="F5" s="300"/>
      <c r="G5" s="300"/>
      <c r="H5" s="300"/>
      <c r="I5" s="300"/>
      <c r="J5" s="300"/>
      <c r="K5" s="299"/>
    </row>
    <row r="6" s="1" customFormat="1" ht="15" customHeight="1">
      <c r="B6" s="297"/>
      <c r="C6" s="301" t="s">
        <v>1240</v>
      </c>
      <c r="D6" s="301"/>
      <c r="E6" s="301"/>
      <c r="F6" s="301"/>
      <c r="G6" s="301"/>
      <c r="H6" s="301"/>
      <c r="I6" s="301"/>
      <c r="J6" s="301"/>
      <c r="K6" s="299"/>
    </row>
    <row r="7" s="1" customFormat="1" ht="15" customHeight="1">
      <c r="B7" s="302"/>
      <c r="C7" s="301" t="s">
        <v>1241</v>
      </c>
      <c r="D7" s="301"/>
      <c r="E7" s="301"/>
      <c r="F7" s="301"/>
      <c r="G7" s="301"/>
      <c r="H7" s="301"/>
      <c r="I7" s="301"/>
      <c r="J7" s="301"/>
      <c r="K7" s="299"/>
    </row>
    <row r="8" s="1" customFormat="1" ht="12.75" customHeight="1">
      <c r="B8" s="302"/>
      <c r="C8" s="301"/>
      <c r="D8" s="301"/>
      <c r="E8" s="301"/>
      <c r="F8" s="301"/>
      <c r="G8" s="301"/>
      <c r="H8" s="301"/>
      <c r="I8" s="301"/>
      <c r="J8" s="301"/>
      <c r="K8" s="299"/>
    </row>
    <row r="9" s="1" customFormat="1" ht="15" customHeight="1">
      <c r="B9" s="302"/>
      <c r="C9" s="301" t="s">
        <v>1242</v>
      </c>
      <c r="D9" s="301"/>
      <c r="E9" s="301"/>
      <c r="F9" s="301"/>
      <c r="G9" s="301"/>
      <c r="H9" s="301"/>
      <c r="I9" s="301"/>
      <c r="J9" s="301"/>
      <c r="K9" s="299"/>
    </row>
    <row r="10" s="1" customFormat="1" ht="15" customHeight="1">
      <c r="B10" s="302"/>
      <c r="C10" s="301"/>
      <c r="D10" s="301" t="s">
        <v>1243</v>
      </c>
      <c r="E10" s="301"/>
      <c r="F10" s="301"/>
      <c r="G10" s="301"/>
      <c r="H10" s="301"/>
      <c r="I10" s="301"/>
      <c r="J10" s="301"/>
      <c r="K10" s="299"/>
    </row>
    <row r="11" s="1" customFormat="1" ht="15" customHeight="1">
      <c r="B11" s="302"/>
      <c r="C11" s="303"/>
      <c r="D11" s="301" t="s">
        <v>1244</v>
      </c>
      <c r="E11" s="301"/>
      <c r="F11" s="301"/>
      <c r="G11" s="301"/>
      <c r="H11" s="301"/>
      <c r="I11" s="301"/>
      <c r="J11" s="301"/>
      <c r="K11" s="299"/>
    </row>
    <row r="12" s="1" customFormat="1" ht="15" customHeight="1">
      <c r="B12" s="302"/>
      <c r="C12" s="303"/>
      <c r="D12" s="301"/>
      <c r="E12" s="301"/>
      <c r="F12" s="301"/>
      <c r="G12" s="301"/>
      <c r="H12" s="301"/>
      <c r="I12" s="301"/>
      <c r="J12" s="301"/>
      <c r="K12" s="299"/>
    </row>
    <row r="13" s="1" customFormat="1" ht="15" customHeight="1">
      <c r="B13" s="302"/>
      <c r="C13" s="303"/>
      <c r="D13" s="304" t="s">
        <v>1245</v>
      </c>
      <c r="E13" s="301"/>
      <c r="F13" s="301"/>
      <c r="G13" s="301"/>
      <c r="H13" s="301"/>
      <c r="I13" s="301"/>
      <c r="J13" s="301"/>
      <c r="K13" s="299"/>
    </row>
    <row r="14" s="1" customFormat="1" ht="12.75" customHeight="1">
      <c r="B14" s="302"/>
      <c r="C14" s="303"/>
      <c r="D14" s="303"/>
      <c r="E14" s="303"/>
      <c r="F14" s="303"/>
      <c r="G14" s="303"/>
      <c r="H14" s="303"/>
      <c r="I14" s="303"/>
      <c r="J14" s="303"/>
      <c r="K14" s="299"/>
    </row>
    <row r="15" s="1" customFormat="1" ht="15" customHeight="1">
      <c r="B15" s="302"/>
      <c r="C15" s="303"/>
      <c r="D15" s="301" t="s">
        <v>1246</v>
      </c>
      <c r="E15" s="301"/>
      <c r="F15" s="301"/>
      <c r="G15" s="301"/>
      <c r="H15" s="301"/>
      <c r="I15" s="301"/>
      <c r="J15" s="301"/>
      <c r="K15" s="299"/>
    </row>
    <row r="16" s="1" customFormat="1" ht="15" customHeight="1">
      <c r="B16" s="302"/>
      <c r="C16" s="303"/>
      <c r="D16" s="301" t="s">
        <v>1247</v>
      </c>
      <c r="E16" s="301"/>
      <c r="F16" s="301"/>
      <c r="G16" s="301"/>
      <c r="H16" s="301"/>
      <c r="I16" s="301"/>
      <c r="J16" s="301"/>
      <c r="K16" s="299"/>
    </row>
    <row r="17" s="1" customFormat="1" ht="15" customHeight="1">
      <c r="B17" s="302"/>
      <c r="C17" s="303"/>
      <c r="D17" s="301" t="s">
        <v>1248</v>
      </c>
      <c r="E17" s="301"/>
      <c r="F17" s="301"/>
      <c r="G17" s="301"/>
      <c r="H17" s="301"/>
      <c r="I17" s="301"/>
      <c r="J17" s="301"/>
      <c r="K17" s="299"/>
    </row>
    <row r="18" s="1" customFormat="1" ht="15" customHeight="1">
      <c r="B18" s="302"/>
      <c r="C18" s="303"/>
      <c r="D18" s="303"/>
      <c r="E18" s="305" t="s">
        <v>84</v>
      </c>
      <c r="F18" s="301" t="s">
        <v>1249</v>
      </c>
      <c r="G18" s="301"/>
      <c r="H18" s="301"/>
      <c r="I18" s="301"/>
      <c r="J18" s="301"/>
      <c r="K18" s="299"/>
    </row>
    <row r="19" s="1" customFormat="1" ht="15" customHeight="1">
      <c r="B19" s="302"/>
      <c r="C19" s="303"/>
      <c r="D19" s="303"/>
      <c r="E19" s="305" t="s">
        <v>1250</v>
      </c>
      <c r="F19" s="301" t="s">
        <v>1251</v>
      </c>
      <c r="G19" s="301"/>
      <c r="H19" s="301"/>
      <c r="I19" s="301"/>
      <c r="J19" s="301"/>
      <c r="K19" s="299"/>
    </row>
    <row r="20" s="1" customFormat="1" ht="15" customHeight="1">
      <c r="B20" s="302"/>
      <c r="C20" s="303"/>
      <c r="D20" s="303"/>
      <c r="E20" s="305" t="s">
        <v>1252</v>
      </c>
      <c r="F20" s="301" t="s">
        <v>1253</v>
      </c>
      <c r="G20" s="301"/>
      <c r="H20" s="301"/>
      <c r="I20" s="301"/>
      <c r="J20" s="301"/>
      <c r="K20" s="299"/>
    </row>
    <row r="21" s="1" customFormat="1" ht="15" customHeight="1">
      <c r="B21" s="302"/>
      <c r="C21" s="303"/>
      <c r="D21" s="303"/>
      <c r="E21" s="305" t="s">
        <v>1254</v>
      </c>
      <c r="F21" s="301" t="s">
        <v>1255</v>
      </c>
      <c r="G21" s="301"/>
      <c r="H21" s="301"/>
      <c r="I21" s="301"/>
      <c r="J21" s="301"/>
      <c r="K21" s="299"/>
    </row>
    <row r="22" s="1" customFormat="1" ht="15" customHeight="1">
      <c r="B22" s="302"/>
      <c r="C22" s="303"/>
      <c r="D22" s="303"/>
      <c r="E22" s="305" t="s">
        <v>1256</v>
      </c>
      <c r="F22" s="301" t="s">
        <v>1257</v>
      </c>
      <c r="G22" s="301"/>
      <c r="H22" s="301"/>
      <c r="I22" s="301"/>
      <c r="J22" s="301"/>
      <c r="K22" s="299"/>
    </row>
    <row r="23" s="1" customFormat="1" ht="15" customHeight="1">
      <c r="B23" s="302"/>
      <c r="C23" s="303"/>
      <c r="D23" s="303"/>
      <c r="E23" s="305" t="s">
        <v>1258</v>
      </c>
      <c r="F23" s="301" t="s">
        <v>1259</v>
      </c>
      <c r="G23" s="301"/>
      <c r="H23" s="301"/>
      <c r="I23" s="301"/>
      <c r="J23" s="301"/>
      <c r="K23" s="299"/>
    </row>
    <row r="24" s="1" customFormat="1" ht="12.75" customHeight="1">
      <c r="B24" s="302"/>
      <c r="C24" s="303"/>
      <c r="D24" s="303"/>
      <c r="E24" s="303"/>
      <c r="F24" s="303"/>
      <c r="G24" s="303"/>
      <c r="H24" s="303"/>
      <c r="I24" s="303"/>
      <c r="J24" s="303"/>
      <c r="K24" s="299"/>
    </row>
    <row r="25" s="1" customFormat="1" ht="15" customHeight="1">
      <c r="B25" s="302"/>
      <c r="C25" s="301" t="s">
        <v>1260</v>
      </c>
      <c r="D25" s="301"/>
      <c r="E25" s="301"/>
      <c r="F25" s="301"/>
      <c r="G25" s="301"/>
      <c r="H25" s="301"/>
      <c r="I25" s="301"/>
      <c r="J25" s="301"/>
      <c r="K25" s="299"/>
    </row>
    <row r="26" s="1" customFormat="1" ht="15" customHeight="1">
      <c r="B26" s="302"/>
      <c r="C26" s="301" t="s">
        <v>1261</v>
      </c>
      <c r="D26" s="301"/>
      <c r="E26" s="301"/>
      <c r="F26" s="301"/>
      <c r="G26" s="301"/>
      <c r="H26" s="301"/>
      <c r="I26" s="301"/>
      <c r="J26" s="301"/>
      <c r="K26" s="299"/>
    </row>
    <row r="27" s="1" customFormat="1" ht="15" customHeight="1">
      <c r="B27" s="302"/>
      <c r="C27" s="301"/>
      <c r="D27" s="301" t="s">
        <v>1262</v>
      </c>
      <c r="E27" s="301"/>
      <c r="F27" s="301"/>
      <c r="G27" s="301"/>
      <c r="H27" s="301"/>
      <c r="I27" s="301"/>
      <c r="J27" s="301"/>
      <c r="K27" s="299"/>
    </row>
    <row r="28" s="1" customFormat="1" ht="15" customHeight="1">
      <c r="B28" s="302"/>
      <c r="C28" s="303"/>
      <c r="D28" s="301" t="s">
        <v>1263</v>
      </c>
      <c r="E28" s="301"/>
      <c r="F28" s="301"/>
      <c r="G28" s="301"/>
      <c r="H28" s="301"/>
      <c r="I28" s="301"/>
      <c r="J28" s="301"/>
      <c r="K28" s="299"/>
    </row>
    <row r="29" s="1" customFormat="1" ht="12.75" customHeight="1">
      <c r="B29" s="302"/>
      <c r="C29" s="303"/>
      <c r="D29" s="303"/>
      <c r="E29" s="303"/>
      <c r="F29" s="303"/>
      <c r="G29" s="303"/>
      <c r="H29" s="303"/>
      <c r="I29" s="303"/>
      <c r="J29" s="303"/>
      <c r="K29" s="299"/>
    </row>
    <row r="30" s="1" customFormat="1" ht="15" customHeight="1">
      <c r="B30" s="302"/>
      <c r="C30" s="303"/>
      <c r="D30" s="301" t="s">
        <v>1264</v>
      </c>
      <c r="E30" s="301"/>
      <c r="F30" s="301"/>
      <c r="G30" s="301"/>
      <c r="H30" s="301"/>
      <c r="I30" s="301"/>
      <c r="J30" s="301"/>
      <c r="K30" s="299"/>
    </row>
    <row r="31" s="1" customFormat="1" ht="15" customHeight="1">
      <c r="B31" s="302"/>
      <c r="C31" s="303"/>
      <c r="D31" s="301" t="s">
        <v>1265</v>
      </c>
      <c r="E31" s="301"/>
      <c r="F31" s="301"/>
      <c r="G31" s="301"/>
      <c r="H31" s="301"/>
      <c r="I31" s="301"/>
      <c r="J31" s="301"/>
      <c r="K31" s="299"/>
    </row>
    <row r="32" s="1" customFormat="1" ht="12.75" customHeight="1">
      <c r="B32" s="302"/>
      <c r="C32" s="303"/>
      <c r="D32" s="303"/>
      <c r="E32" s="303"/>
      <c r="F32" s="303"/>
      <c r="G32" s="303"/>
      <c r="H32" s="303"/>
      <c r="I32" s="303"/>
      <c r="J32" s="303"/>
      <c r="K32" s="299"/>
    </row>
    <row r="33" s="1" customFormat="1" ht="15" customHeight="1">
      <c r="B33" s="302"/>
      <c r="C33" s="303"/>
      <c r="D33" s="301" t="s">
        <v>1266</v>
      </c>
      <c r="E33" s="301"/>
      <c r="F33" s="301"/>
      <c r="G33" s="301"/>
      <c r="H33" s="301"/>
      <c r="I33" s="301"/>
      <c r="J33" s="301"/>
      <c r="K33" s="299"/>
    </row>
    <row r="34" s="1" customFormat="1" ht="15" customHeight="1">
      <c r="B34" s="302"/>
      <c r="C34" s="303"/>
      <c r="D34" s="301" t="s">
        <v>1267</v>
      </c>
      <c r="E34" s="301"/>
      <c r="F34" s="301"/>
      <c r="G34" s="301"/>
      <c r="H34" s="301"/>
      <c r="I34" s="301"/>
      <c r="J34" s="301"/>
      <c r="K34" s="299"/>
    </row>
    <row r="35" s="1" customFormat="1" ht="15" customHeight="1">
      <c r="B35" s="302"/>
      <c r="C35" s="303"/>
      <c r="D35" s="301" t="s">
        <v>1268</v>
      </c>
      <c r="E35" s="301"/>
      <c r="F35" s="301"/>
      <c r="G35" s="301"/>
      <c r="H35" s="301"/>
      <c r="I35" s="301"/>
      <c r="J35" s="301"/>
      <c r="K35" s="299"/>
    </row>
    <row r="36" s="1" customFormat="1" ht="15" customHeight="1">
      <c r="B36" s="302"/>
      <c r="C36" s="303"/>
      <c r="D36" s="301"/>
      <c r="E36" s="304" t="s">
        <v>122</v>
      </c>
      <c r="F36" s="301"/>
      <c r="G36" s="301" t="s">
        <v>1269</v>
      </c>
      <c r="H36" s="301"/>
      <c r="I36" s="301"/>
      <c r="J36" s="301"/>
      <c r="K36" s="299"/>
    </row>
    <row r="37" s="1" customFormat="1" ht="30.75" customHeight="1">
      <c r="B37" s="302"/>
      <c r="C37" s="303"/>
      <c r="D37" s="301"/>
      <c r="E37" s="304" t="s">
        <v>1270</v>
      </c>
      <c r="F37" s="301"/>
      <c r="G37" s="301" t="s">
        <v>1271</v>
      </c>
      <c r="H37" s="301"/>
      <c r="I37" s="301"/>
      <c r="J37" s="301"/>
      <c r="K37" s="299"/>
    </row>
    <row r="38" s="1" customFormat="1" ht="15" customHeight="1">
      <c r="B38" s="302"/>
      <c r="C38" s="303"/>
      <c r="D38" s="301"/>
      <c r="E38" s="304" t="s">
        <v>58</v>
      </c>
      <c r="F38" s="301"/>
      <c r="G38" s="301" t="s">
        <v>1272</v>
      </c>
      <c r="H38" s="301"/>
      <c r="I38" s="301"/>
      <c r="J38" s="301"/>
      <c r="K38" s="299"/>
    </row>
    <row r="39" s="1" customFormat="1" ht="15" customHeight="1">
      <c r="B39" s="302"/>
      <c r="C39" s="303"/>
      <c r="D39" s="301"/>
      <c r="E39" s="304" t="s">
        <v>59</v>
      </c>
      <c r="F39" s="301"/>
      <c r="G39" s="301" t="s">
        <v>1273</v>
      </c>
      <c r="H39" s="301"/>
      <c r="I39" s="301"/>
      <c r="J39" s="301"/>
      <c r="K39" s="299"/>
    </row>
    <row r="40" s="1" customFormat="1" ht="15" customHeight="1">
      <c r="B40" s="302"/>
      <c r="C40" s="303"/>
      <c r="D40" s="301"/>
      <c r="E40" s="304" t="s">
        <v>123</v>
      </c>
      <c r="F40" s="301"/>
      <c r="G40" s="301" t="s">
        <v>1274</v>
      </c>
      <c r="H40" s="301"/>
      <c r="I40" s="301"/>
      <c r="J40" s="301"/>
      <c r="K40" s="299"/>
    </row>
    <row r="41" s="1" customFormat="1" ht="15" customHeight="1">
      <c r="B41" s="302"/>
      <c r="C41" s="303"/>
      <c r="D41" s="301"/>
      <c r="E41" s="304" t="s">
        <v>124</v>
      </c>
      <c r="F41" s="301"/>
      <c r="G41" s="301" t="s">
        <v>1275</v>
      </c>
      <c r="H41" s="301"/>
      <c r="I41" s="301"/>
      <c r="J41" s="301"/>
      <c r="K41" s="299"/>
    </row>
    <row r="42" s="1" customFormat="1" ht="15" customHeight="1">
      <c r="B42" s="302"/>
      <c r="C42" s="303"/>
      <c r="D42" s="301"/>
      <c r="E42" s="304" t="s">
        <v>1276</v>
      </c>
      <c r="F42" s="301"/>
      <c r="G42" s="301" t="s">
        <v>1277</v>
      </c>
      <c r="H42" s="301"/>
      <c r="I42" s="301"/>
      <c r="J42" s="301"/>
      <c r="K42" s="299"/>
    </row>
    <row r="43" s="1" customFormat="1" ht="15" customHeight="1">
      <c r="B43" s="302"/>
      <c r="C43" s="303"/>
      <c r="D43" s="301"/>
      <c r="E43" s="304"/>
      <c r="F43" s="301"/>
      <c r="G43" s="301" t="s">
        <v>1278</v>
      </c>
      <c r="H43" s="301"/>
      <c r="I43" s="301"/>
      <c r="J43" s="301"/>
      <c r="K43" s="299"/>
    </row>
    <row r="44" s="1" customFormat="1" ht="15" customHeight="1">
      <c r="B44" s="302"/>
      <c r="C44" s="303"/>
      <c r="D44" s="301"/>
      <c r="E44" s="304" t="s">
        <v>1279</v>
      </c>
      <c r="F44" s="301"/>
      <c r="G44" s="301" t="s">
        <v>1280</v>
      </c>
      <c r="H44" s="301"/>
      <c r="I44" s="301"/>
      <c r="J44" s="301"/>
      <c r="K44" s="299"/>
    </row>
    <row r="45" s="1" customFormat="1" ht="15" customHeight="1">
      <c r="B45" s="302"/>
      <c r="C45" s="303"/>
      <c r="D45" s="301"/>
      <c r="E45" s="304" t="s">
        <v>126</v>
      </c>
      <c r="F45" s="301"/>
      <c r="G45" s="301" t="s">
        <v>1281</v>
      </c>
      <c r="H45" s="301"/>
      <c r="I45" s="301"/>
      <c r="J45" s="301"/>
      <c r="K45" s="299"/>
    </row>
    <row r="46" s="1" customFormat="1" ht="12.75" customHeight="1">
      <c r="B46" s="302"/>
      <c r="C46" s="303"/>
      <c r="D46" s="301"/>
      <c r="E46" s="301"/>
      <c r="F46" s="301"/>
      <c r="G46" s="301"/>
      <c r="H46" s="301"/>
      <c r="I46" s="301"/>
      <c r="J46" s="301"/>
      <c r="K46" s="299"/>
    </row>
    <row r="47" s="1" customFormat="1" ht="15" customHeight="1">
      <c r="B47" s="302"/>
      <c r="C47" s="303"/>
      <c r="D47" s="301" t="s">
        <v>1282</v>
      </c>
      <c r="E47" s="301"/>
      <c r="F47" s="301"/>
      <c r="G47" s="301"/>
      <c r="H47" s="301"/>
      <c r="I47" s="301"/>
      <c r="J47" s="301"/>
      <c r="K47" s="299"/>
    </row>
    <row r="48" s="1" customFormat="1" ht="15" customHeight="1">
      <c r="B48" s="302"/>
      <c r="C48" s="303"/>
      <c r="D48" s="303"/>
      <c r="E48" s="301" t="s">
        <v>1283</v>
      </c>
      <c r="F48" s="301"/>
      <c r="G48" s="301"/>
      <c r="H48" s="301"/>
      <c r="I48" s="301"/>
      <c r="J48" s="301"/>
      <c r="K48" s="299"/>
    </row>
    <row r="49" s="1" customFormat="1" ht="15" customHeight="1">
      <c r="B49" s="302"/>
      <c r="C49" s="303"/>
      <c r="D49" s="303"/>
      <c r="E49" s="301" t="s">
        <v>1284</v>
      </c>
      <c r="F49" s="301"/>
      <c r="G49" s="301"/>
      <c r="H49" s="301"/>
      <c r="I49" s="301"/>
      <c r="J49" s="301"/>
      <c r="K49" s="299"/>
    </row>
    <row r="50" s="1" customFormat="1" ht="15" customHeight="1">
      <c r="B50" s="302"/>
      <c r="C50" s="303"/>
      <c r="D50" s="303"/>
      <c r="E50" s="301" t="s">
        <v>1285</v>
      </c>
      <c r="F50" s="301"/>
      <c r="G50" s="301"/>
      <c r="H50" s="301"/>
      <c r="I50" s="301"/>
      <c r="J50" s="301"/>
      <c r="K50" s="299"/>
    </row>
    <row r="51" s="1" customFormat="1" ht="15" customHeight="1">
      <c r="B51" s="302"/>
      <c r="C51" s="303"/>
      <c r="D51" s="301" t="s">
        <v>1286</v>
      </c>
      <c r="E51" s="301"/>
      <c r="F51" s="301"/>
      <c r="G51" s="301"/>
      <c r="H51" s="301"/>
      <c r="I51" s="301"/>
      <c r="J51" s="301"/>
      <c r="K51" s="299"/>
    </row>
    <row r="52" s="1" customFormat="1" ht="25.5" customHeight="1">
      <c r="B52" s="297"/>
      <c r="C52" s="298" t="s">
        <v>1287</v>
      </c>
      <c r="D52" s="298"/>
      <c r="E52" s="298"/>
      <c r="F52" s="298"/>
      <c r="G52" s="298"/>
      <c r="H52" s="298"/>
      <c r="I52" s="298"/>
      <c r="J52" s="298"/>
      <c r="K52" s="299"/>
    </row>
    <row r="53" s="1" customFormat="1" ht="5.25" customHeight="1">
      <c r="B53" s="297"/>
      <c r="C53" s="300"/>
      <c r="D53" s="300"/>
      <c r="E53" s="300"/>
      <c r="F53" s="300"/>
      <c r="G53" s="300"/>
      <c r="H53" s="300"/>
      <c r="I53" s="300"/>
      <c r="J53" s="300"/>
      <c r="K53" s="299"/>
    </row>
    <row r="54" s="1" customFormat="1" ht="15" customHeight="1">
      <c r="B54" s="297"/>
      <c r="C54" s="301" t="s">
        <v>1288</v>
      </c>
      <c r="D54" s="301"/>
      <c r="E54" s="301"/>
      <c r="F54" s="301"/>
      <c r="G54" s="301"/>
      <c r="H54" s="301"/>
      <c r="I54" s="301"/>
      <c r="J54" s="301"/>
      <c r="K54" s="299"/>
    </row>
    <row r="55" s="1" customFormat="1" ht="15" customHeight="1">
      <c r="B55" s="297"/>
      <c r="C55" s="301" t="s">
        <v>1289</v>
      </c>
      <c r="D55" s="301"/>
      <c r="E55" s="301"/>
      <c r="F55" s="301"/>
      <c r="G55" s="301"/>
      <c r="H55" s="301"/>
      <c r="I55" s="301"/>
      <c r="J55" s="301"/>
      <c r="K55" s="299"/>
    </row>
    <row r="56" s="1" customFormat="1" ht="12.75" customHeight="1">
      <c r="B56" s="297"/>
      <c r="C56" s="301"/>
      <c r="D56" s="301"/>
      <c r="E56" s="301"/>
      <c r="F56" s="301"/>
      <c r="G56" s="301"/>
      <c r="H56" s="301"/>
      <c r="I56" s="301"/>
      <c r="J56" s="301"/>
      <c r="K56" s="299"/>
    </row>
    <row r="57" s="1" customFormat="1" ht="15" customHeight="1">
      <c r="B57" s="297"/>
      <c r="C57" s="301" t="s">
        <v>1290</v>
      </c>
      <c r="D57" s="301"/>
      <c r="E57" s="301"/>
      <c r="F57" s="301"/>
      <c r="G57" s="301"/>
      <c r="H57" s="301"/>
      <c r="I57" s="301"/>
      <c r="J57" s="301"/>
      <c r="K57" s="299"/>
    </row>
    <row r="58" s="1" customFormat="1" ht="15" customHeight="1">
      <c r="B58" s="297"/>
      <c r="C58" s="303"/>
      <c r="D58" s="301" t="s">
        <v>1291</v>
      </c>
      <c r="E58" s="301"/>
      <c r="F58" s="301"/>
      <c r="G58" s="301"/>
      <c r="H58" s="301"/>
      <c r="I58" s="301"/>
      <c r="J58" s="301"/>
      <c r="K58" s="299"/>
    </row>
    <row r="59" s="1" customFormat="1" ht="15" customHeight="1">
      <c r="B59" s="297"/>
      <c r="C59" s="303"/>
      <c r="D59" s="301" t="s">
        <v>1292</v>
      </c>
      <c r="E59" s="301"/>
      <c r="F59" s="301"/>
      <c r="G59" s="301"/>
      <c r="H59" s="301"/>
      <c r="I59" s="301"/>
      <c r="J59" s="301"/>
      <c r="K59" s="299"/>
    </row>
    <row r="60" s="1" customFormat="1" ht="15" customHeight="1">
      <c r="B60" s="297"/>
      <c r="C60" s="303"/>
      <c r="D60" s="301" t="s">
        <v>1293</v>
      </c>
      <c r="E60" s="301"/>
      <c r="F60" s="301"/>
      <c r="G60" s="301"/>
      <c r="H60" s="301"/>
      <c r="I60" s="301"/>
      <c r="J60" s="301"/>
      <c r="K60" s="299"/>
    </row>
    <row r="61" s="1" customFormat="1" ht="15" customHeight="1">
      <c r="B61" s="297"/>
      <c r="C61" s="303"/>
      <c r="D61" s="301" t="s">
        <v>1294</v>
      </c>
      <c r="E61" s="301"/>
      <c r="F61" s="301"/>
      <c r="G61" s="301"/>
      <c r="H61" s="301"/>
      <c r="I61" s="301"/>
      <c r="J61" s="301"/>
      <c r="K61" s="299"/>
    </row>
    <row r="62" s="1" customFormat="1" ht="15" customHeight="1">
      <c r="B62" s="297"/>
      <c r="C62" s="303"/>
      <c r="D62" s="306" t="s">
        <v>1295</v>
      </c>
      <c r="E62" s="306"/>
      <c r="F62" s="306"/>
      <c r="G62" s="306"/>
      <c r="H62" s="306"/>
      <c r="I62" s="306"/>
      <c r="J62" s="306"/>
      <c r="K62" s="299"/>
    </row>
    <row r="63" s="1" customFormat="1" ht="15" customHeight="1">
      <c r="B63" s="297"/>
      <c r="C63" s="303"/>
      <c r="D63" s="301" t="s">
        <v>1296</v>
      </c>
      <c r="E63" s="301"/>
      <c r="F63" s="301"/>
      <c r="G63" s="301"/>
      <c r="H63" s="301"/>
      <c r="I63" s="301"/>
      <c r="J63" s="301"/>
      <c r="K63" s="299"/>
    </row>
    <row r="64" s="1" customFormat="1" ht="12.75" customHeight="1">
      <c r="B64" s="297"/>
      <c r="C64" s="303"/>
      <c r="D64" s="303"/>
      <c r="E64" s="307"/>
      <c r="F64" s="303"/>
      <c r="G64" s="303"/>
      <c r="H64" s="303"/>
      <c r="I64" s="303"/>
      <c r="J64" s="303"/>
      <c r="K64" s="299"/>
    </row>
    <row r="65" s="1" customFormat="1" ht="15" customHeight="1">
      <c r="B65" s="297"/>
      <c r="C65" s="303"/>
      <c r="D65" s="301" t="s">
        <v>1297</v>
      </c>
      <c r="E65" s="301"/>
      <c r="F65" s="301"/>
      <c r="G65" s="301"/>
      <c r="H65" s="301"/>
      <c r="I65" s="301"/>
      <c r="J65" s="301"/>
      <c r="K65" s="299"/>
    </row>
    <row r="66" s="1" customFormat="1" ht="15" customHeight="1">
      <c r="B66" s="297"/>
      <c r="C66" s="303"/>
      <c r="D66" s="306" t="s">
        <v>1298</v>
      </c>
      <c r="E66" s="306"/>
      <c r="F66" s="306"/>
      <c r="G66" s="306"/>
      <c r="H66" s="306"/>
      <c r="I66" s="306"/>
      <c r="J66" s="306"/>
      <c r="K66" s="299"/>
    </row>
    <row r="67" s="1" customFormat="1" ht="15" customHeight="1">
      <c r="B67" s="297"/>
      <c r="C67" s="303"/>
      <c r="D67" s="301" t="s">
        <v>1299</v>
      </c>
      <c r="E67" s="301"/>
      <c r="F67" s="301"/>
      <c r="G67" s="301"/>
      <c r="H67" s="301"/>
      <c r="I67" s="301"/>
      <c r="J67" s="301"/>
      <c r="K67" s="299"/>
    </row>
    <row r="68" s="1" customFormat="1" ht="15" customHeight="1">
      <c r="B68" s="297"/>
      <c r="C68" s="303"/>
      <c r="D68" s="301" t="s">
        <v>1300</v>
      </c>
      <c r="E68" s="301"/>
      <c r="F68" s="301"/>
      <c r="G68" s="301"/>
      <c r="H68" s="301"/>
      <c r="I68" s="301"/>
      <c r="J68" s="301"/>
      <c r="K68" s="299"/>
    </row>
    <row r="69" s="1" customFormat="1" ht="15" customHeight="1">
      <c r="B69" s="297"/>
      <c r="C69" s="303"/>
      <c r="D69" s="301" t="s">
        <v>1301</v>
      </c>
      <c r="E69" s="301"/>
      <c r="F69" s="301"/>
      <c r="G69" s="301"/>
      <c r="H69" s="301"/>
      <c r="I69" s="301"/>
      <c r="J69" s="301"/>
      <c r="K69" s="299"/>
    </row>
    <row r="70" s="1" customFormat="1" ht="15" customHeight="1">
      <c r="B70" s="297"/>
      <c r="C70" s="303"/>
      <c r="D70" s="301" t="s">
        <v>1302</v>
      </c>
      <c r="E70" s="301"/>
      <c r="F70" s="301"/>
      <c r="G70" s="301"/>
      <c r="H70" s="301"/>
      <c r="I70" s="301"/>
      <c r="J70" s="301"/>
      <c r="K70" s="299"/>
    </row>
    <row r="71" s="1" customFormat="1" ht="12.75" customHeight="1">
      <c r="B71" s="308"/>
      <c r="C71" s="309"/>
      <c r="D71" s="309"/>
      <c r="E71" s="309"/>
      <c r="F71" s="309"/>
      <c r="G71" s="309"/>
      <c r="H71" s="309"/>
      <c r="I71" s="309"/>
      <c r="J71" s="309"/>
      <c r="K71" s="310"/>
    </row>
    <row r="72" s="1" customFormat="1" ht="18.75" customHeight="1">
      <c r="B72" s="311"/>
      <c r="C72" s="311"/>
      <c r="D72" s="311"/>
      <c r="E72" s="311"/>
      <c r="F72" s="311"/>
      <c r="G72" s="311"/>
      <c r="H72" s="311"/>
      <c r="I72" s="311"/>
      <c r="J72" s="311"/>
      <c r="K72" s="312"/>
    </row>
    <row r="73" s="1" customFormat="1" ht="18.75" customHeight="1">
      <c r="B73" s="312"/>
      <c r="C73" s="312"/>
      <c r="D73" s="312"/>
      <c r="E73" s="312"/>
      <c r="F73" s="312"/>
      <c r="G73" s="312"/>
      <c r="H73" s="312"/>
      <c r="I73" s="312"/>
      <c r="J73" s="312"/>
      <c r="K73" s="312"/>
    </row>
    <row r="74" s="1" customFormat="1" ht="7.5" customHeight="1">
      <c r="B74" s="313"/>
      <c r="C74" s="314"/>
      <c r="D74" s="314"/>
      <c r="E74" s="314"/>
      <c r="F74" s="314"/>
      <c r="G74" s="314"/>
      <c r="H74" s="314"/>
      <c r="I74" s="314"/>
      <c r="J74" s="314"/>
      <c r="K74" s="315"/>
    </row>
    <row r="75" s="1" customFormat="1" ht="45" customHeight="1">
      <c r="B75" s="316"/>
      <c r="C75" s="317" t="s">
        <v>1303</v>
      </c>
      <c r="D75" s="317"/>
      <c r="E75" s="317"/>
      <c r="F75" s="317"/>
      <c r="G75" s="317"/>
      <c r="H75" s="317"/>
      <c r="I75" s="317"/>
      <c r="J75" s="317"/>
      <c r="K75" s="318"/>
    </row>
    <row r="76" s="1" customFormat="1" ht="17.25" customHeight="1">
      <c r="B76" s="316"/>
      <c r="C76" s="319" t="s">
        <v>1304</v>
      </c>
      <c r="D76" s="319"/>
      <c r="E76" s="319"/>
      <c r="F76" s="319" t="s">
        <v>1305</v>
      </c>
      <c r="G76" s="320"/>
      <c r="H76" s="319" t="s">
        <v>59</v>
      </c>
      <c r="I76" s="319" t="s">
        <v>62</v>
      </c>
      <c r="J76" s="319" t="s">
        <v>1306</v>
      </c>
      <c r="K76" s="318"/>
    </row>
    <row r="77" s="1" customFormat="1" ht="17.25" customHeight="1">
      <c r="B77" s="316"/>
      <c r="C77" s="321" t="s">
        <v>1307</v>
      </c>
      <c r="D77" s="321"/>
      <c r="E77" s="321"/>
      <c r="F77" s="322" t="s">
        <v>1308</v>
      </c>
      <c r="G77" s="323"/>
      <c r="H77" s="321"/>
      <c r="I77" s="321"/>
      <c r="J77" s="321" t="s">
        <v>1309</v>
      </c>
      <c r="K77" s="318"/>
    </row>
    <row r="78" s="1" customFormat="1" ht="5.25" customHeight="1">
      <c r="B78" s="316"/>
      <c r="C78" s="324"/>
      <c r="D78" s="324"/>
      <c r="E78" s="324"/>
      <c r="F78" s="324"/>
      <c r="G78" s="325"/>
      <c r="H78" s="324"/>
      <c r="I78" s="324"/>
      <c r="J78" s="324"/>
      <c r="K78" s="318"/>
    </row>
    <row r="79" s="1" customFormat="1" ht="15" customHeight="1">
      <c r="B79" s="316"/>
      <c r="C79" s="304" t="s">
        <v>58</v>
      </c>
      <c r="D79" s="326"/>
      <c r="E79" s="326"/>
      <c r="F79" s="327" t="s">
        <v>1310</v>
      </c>
      <c r="G79" s="328"/>
      <c r="H79" s="304" t="s">
        <v>1311</v>
      </c>
      <c r="I79" s="304" t="s">
        <v>1312</v>
      </c>
      <c r="J79" s="304">
        <v>20</v>
      </c>
      <c r="K79" s="318"/>
    </row>
    <row r="80" s="1" customFormat="1" ht="15" customHeight="1">
      <c r="B80" s="316"/>
      <c r="C80" s="304" t="s">
        <v>1313</v>
      </c>
      <c r="D80" s="304"/>
      <c r="E80" s="304"/>
      <c r="F80" s="327" t="s">
        <v>1310</v>
      </c>
      <c r="G80" s="328"/>
      <c r="H80" s="304" t="s">
        <v>1314</v>
      </c>
      <c r="I80" s="304" t="s">
        <v>1312</v>
      </c>
      <c r="J80" s="304">
        <v>120</v>
      </c>
      <c r="K80" s="318"/>
    </row>
    <row r="81" s="1" customFormat="1" ht="15" customHeight="1">
      <c r="B81" s="329"/>
      <c r="C81" s="304" t="s">
        <v>1315</v>
      </c>
      <c r="D81" s="304"/>
      <c r="E81" s="304"/>
      <c r="F81" s="327" t="s">
        <v>1316</v>
      </c>
      <c r="G81" s="328"/>
      <c r="H81" s="304" t="s">
        <v>1317</v>
      </c>
      <c r="I81" s="304" t="s">
        <v>1312</v>
      </c>
      <c r="J81" s="304">
        <v>50</v>
      </c>
      <c r="K81" s="318"/>
    </row>
    <row r="82" s="1" customFormat="1" ht="15" customHeight="1">
      <c r="B82" s="329"/>
      <c r="C82" s="304" t="s">
        <v>1318</v>
      </c>
      <c r="D82" s="304"/>
      <c r="E82" s="304"/>
      <c r="F82" s="327" t="s">
        <v>1310</v>
      </c>
      <c r="G82" s="328"/>
      <c r="H82" s="304" t="s">
        <v>1319</v>
      </c>
      <c r="I82" s="304" t="s">
        <v>1320</v>
      </c>
      <c r="J82" s="304"/>
      <c r="K82" s="318"/>
    </row>
    <row r="83" s="1" customFormat="1" ht="15" customHeight="1">
      <c r="B83" s="329"/>
      <c r="C83" s="330" t="s">
        <v>1321</v>
      </c>
      <c r="D83" s="330"/>
      <c r="E83" s="330"/>
      <c r="F83" s="331" t="s">
        <v>1316</v>
      </c>
      <c r="G83" s="330"/>
      <c r="H83" s="330" t="s">
        <v>1322</v>
      </c>
      <c r="I83" s="330" t="s">
        <v>1312</v>
      </c>
      <c r="J83" s="330">
        <v>15</v>
      </c>
      <c r="K83" s="318"/>
    </row>
    <row r="84" s="1" customFormat="1" ht="15" customHeight="1">
      <c r="B84" s="329"/>
      <c r="C84" s="330" t="s">
        <v>1323</v>
      </c>
      <c r="D84" s="330"/>
      <c r="E84" s="330"/>
      <c r="F84" s="331" t="s">
        <v>1316</v>
      </c>
      <c r="G84" s="330"/>
      <c r="H84" s="330" t="s">
        <v>1324</v>
      </c>
      <c r="I84" s="330" t="s">
        <v>1312</v>
      </c>
      <c r="J84" s="330">
        <v>15</v>
      </c>
      <c r="K84" s="318"/>
    </row>
    <row r="85" s="1" customFormat="1" ht="15" customHeight="1">
      <c r="B85" s="329"/>
      <c r="C85" s="330" t="s">
        <v>1325</v>
      </c>
      <c r="D85" s="330"/>
      <c r="E85" s="330"/>
      <c r="F85" s="331" t="s">
        <v>1316</v>
      </c>
      <c r="G85" s="330"/>
      <c r="H85" s="330" t="s">
        <v>1326</v>
      </c>
      <c r="I85" s="330" t="s">
        <v>1312</v>
      </c>
      <c r="J85" s="330">
        <v>20</v>
      </c>
      <c r="K85" s="318"/>
    </row>
    <row r="86" s="1" customFormat="1" ht="15" customHeight="1">
      <c r="B86" s="329"/>
      <c r="C86" s="330" t="s">
        <v>1327</v>
      </c>
      <c r="D86" s="330"/>
      <c r="E86" s="330"/>
      <c r="F86" s="331" t="s">
        <v>1316</v>
      </c>
      <c r="G86" s="330"/>
      <c r="H86" s="330" t="s">
        <v>1328</v>
      </c>
      <c r="I86" s="330" t="s">
        <v>1312</v>
      </c>
      <c r="J86" s="330">
        <v>20</v>
      </c>
      <c r="K86" s="318"/>
    </row>
    <row r="87" s="1" customFormat="1" ht="15" customHeight="1">
      <c r="B87" s="329"/>
      <c r="C87" s="304" t="s">
        <v>1329</v>
      </c>
      <c r="D87" s="304"/>
      <c r="E87" s="304"/>
      <c r="F87" s="327" t="s">
        <v>1316</v>
      </c>
      <c r="G87" s="328"/>
      <c r="H87" s="304" t="s">
        <v>1330</v>
      </c>
      <c r="I87" s="304" t="s">
        <v>1312</v>
      </c>
      <c r="J87" s="304">
        <v>50</v>
      </c>
      <c r="K87" s="318"/>
    </row>
    <row r="88" s="1" customFormat="1" ht="15" customHeight="1">
      <c r="B88" s="329"/>
      <c r="C88" s="304" t="s">
        <v>1331</v>
      </c>
      <c r="D88" s="304"/>
      <c r="E88" s="304"/>
      <c r="F88" s="327" t="s">
        <v>1316</v>
      </c>
      <c r="G88" s="328"/>
      <c r="H88" s="304" t="s">
        <v>1332</v>
      </c>
      <c r="I88" s="304" t="s">
        <v>1312</v>
      </c>
      <c r="J88" s="304">
        <v>20</v>
      </c>
      <c r="K88" s="318"/>
    </row>
    <row r="89" s="1" customFormat="1" ht="15" customHeight="1">
      <c r="B89" s="329"/>
      <c r="C89" s="304" t="s">
        <v>1333</v>
      </c>
      <c r="D89" s="304"/>
      <c r="E89" s="304"/>
      <c r="F89" s="327" t="s">
        <v>1316</v>
      </c>
      <c r="G89" s="328"/>
      <c r="H89" s="304" t="s">
        <v>1334</v>
      </c>
      <c r="I89" s="304" t="s">
        <v>1312</v>
      </c>
      <c r="J89" s="304">
        <v>20</v>
      </c>
      <c r="K89" s="318"/>
    </row>
    <row r="90" s="1" customFormat="1" ht="15" customHeight="1">
      <c r="B90" s="329"/>
      <c r="C90" s="304" t="s">
        <v>1335</v>
      </c>
      <c r="D90" s="304"/>
      <c r="E90" s="304"/>
      <c r="F90" s="327" t="s">
        <v>1316</v>
      </c>
      <c r="G90" s="328"/>
      <c r="H90" s="304" t="s">
        <v>1336</v>
      </c>
      <c r="I90" s="304" t="s">
        <v>1312</v>
      </c>
      <c r="J90" s="304">
        <v>50</v>
      </c>
      <c r="K90" s="318"/>
    </row>
    <row r="91" s="1" customFormat="1" ht="15" customHeight="1">
      <c r="B91" s="329"/>
      <c r="C91" s="304" t="s">
        <v>1337</v>
      </c>
      <c r="D91" s="304"/>
      <c r="E91" s="304"/>
      <c r="F91" s="327" t="s">
        <v>1316</v>
      </c>
      <c r="G91" s="328"/>
      <c r="H91" s="304" t="s">
        <v>1337</v>
      </c>
      <c r="I91" s="304" t="s">
        <v>1312</v>
      </c>
      <c r="J91" s="304">
        <v>50</v>
      </c>
      <c r="K91" s="318"/>
    </row>
    <row r="92" s="1" customFormat="1" ht="15" customHeight="1">
      <c r="B92" s="329"/>
      <c r="C92" s="304" t="s">
        <v>1338</v>
      </c>
      <c r="D92" s="304"/>
      <c r="E92" s="304"/>
      <c r="F92" s="327" t="s">
        <v>1316</v>
      </c>
      <c r="G92" s="328"/>
      <c r="H92" s="304" t="s">
        <v>1339</v>
      </c>
      <c r="I92" s="304" t="s">
        <v>1312</v>
      </c>
      <c r="J92" s="304">
        <v>255</v>
      </c>
      <c r="K92" s="318"/>
    </row>
    <row r="93" s="1" customFormat="1" ht="15" customHeight="1">
      <c r="B93" s="329"/>
      <c r="C93" s="304" t="s">
        <v>1340</v>
      </c>
      <c r="D93" s="304"/>
      <c r="E93" s="304"/>
      <c r="F93" s="327" t="s">
        <v>1310</v>
      </c>
      <c r="G93" s="328"/>
      <c r="H93" s="304" t="s">
        <v>1341</v>
      </c>
      <c r="I93" s="304" t="s">
        <v>1342</v>
      </c>
      <c r="J93" s="304"/>
      <c r="K93" s="318"/>
    </row>
    <row r="94" s="1" customFormat="1" ht="15" customHeight="1">
      <c r="B94" s="329"/>
      <c r="C94" s="304" t="s">
        <v>1343</v>
      </c>
      <c r="D94" s="304"/>
      <c r="E94" s="304"/>
      <c r="F94" s="327" t="s">
        <v>1310</v>
      </c>
      <c r="G94" s="328"/>
      <c r="H94" s="304" t="s">
        <v>1344</v>
      </c>
      <c r="I94" s="304" t="s">
        <v>1345</v>
      </c>
      <c r="J94" s="304"/>
      <c r="K94" s="318"/>
    </row>
    <row r="95" s="1" customFormat="1" ht="15" customHeight="1">
      <c r="B95" s="329"/>
      <c r="C95" s="304" t="s">
        <v>1346</v>
      </c>
      <c r="D95" s="304"/>
      <c r="E95" s="304"/>
      <c r="F95" s="327" t="s">
        <v>1310</v>
      </c>
      <c r="G95" s="328"/>
      <c r="H95" s="304" t="s">
        <v>1346</v>
      </c>
      <c r="I95" s="304" t="s">
        <v>1345</v>
      </c>
      <c r="J95" s="304"/>
      <c r="K95" s="318"/>
    </row>
    <row r="96" s="1" customFormat="1" ht="15" customHeight="1">
      <c r="B96" s="329"/>
      <c r="C96" s="304" t="s">
        <v>43</v>
      </c>
      <c r="D96" s="304"/>
      <c r="E96" s="304"/>
      <c r="F96" s="327" t="s">
        <v>1310</v>
      </c>
      <c r="G96" s="328"/>
      <c r="H96" s="304" t="s">
        <v>1347</v>
      </c>
      <c r="I96" s="304" t="s">
        <v>1345</v>
      </c>
      <c r="J96" s="304"/>
      <c r="K96" s="318"/>
    </row>
    <row r="97" s="1" customFormat="1" ht="15" customHeight="1">
      <c r="B97" s="329"/>
      <c r="C97" s="304" t="s">
        <v>53</v>
      </c>
      <c r="D97" s="304"/>
      <c r="E97" s="304"/>
      <c r="F97" s="327" t="s">
        <v>1310</v>
      </c>
      <c r="G97" s="328"/>
      <c r="H97" s="304" t="s">
        <v>1348</v>
      </c>
      <c r="I97" s="304" t="s">
        <v>1345</v>
      </c>
      <c r="J97" s="304"/>
      <c r="K97" s="318"/>
    </row>
    <row r="98" s="1" customFormat="1" ht="15" customHeight="1">
      <c r="B98" s="332"/>
      <c r="C98" s="333"/>
      <c r="D98" s="333"/>
      <c r="E98" s="333"/>
      <c r="F98" s="333"/>
      <c r="G98" s="333"/>
      <c r="H98" s="333"/>
      <c r="I98" s="333"/>
      <c r="J98" s="333"/>
      <c r="K98" s="334"/>
    </row>
    <row r="99" s="1" customFormat="1" ht="18.75" customHeight="1">
      <c r="B99" s="335"/>
      <c r="C99" s="336"/>
      <c r="D99" s="336"/>
      <c r="E99" s="336"/>
      <c r="F99" s="336"/>
      <c r="G99" s="336"/>
      <c r="H99" s="336"/>
      <c r="I99" s="336"/>
      <c r="J99" s="336"/>
      <c r="K99" s="335"/>
    </row>
    <row r="100" s="1" customFormat="1" ht="18.75" customHeight="1">
      <c r="B100" s="312"/>
      <c r="C100" s="312"/>
      <c r="D100" s="312"/>
      <c r="E100" s="312"/>
      <c r="F100" s="312"/>
      <c r="G100" s="312"/>
      <c r="H100" s="312"/>
      <c r="I100" s="312"/>
      <c r="J100" s="312"/>
      <c r="K100" s="312"/>
    </row>
    <row r="101" s="1" customFormat="1" ht="7.5" customHeight="1">
      <c r="B101" s="313"/>
      <c r="C101" s="314"/>
      <c r="D101" s="314"/>
      <c r="E101" s="314"/>
      <c r="F101" s="314"/>
      <c r="G101" s="314"/>
      <c r="H101" s="314"/>
      <c r="I101" s="314"/>
      <c r="J101" s="314"/>
      <c r="K101" s="315"/>
    </row>
    <row r="102" s="1" customFormat="1" ht="45" customHeight="1">
      <c r="B102" s="316"/>
      <c r="C102" s="317" t="s">
        <v>1349</v>
      </c>
      <c r="D102" s="317"/>
      <c r="E102" s="317"/>
      <c r="F102" s="317"/>
      <c r="G102" s="317"/>
      <c r="H102" s="317"/>
      <c r="I102" s="317"/>
      <c r="J102" s="317"/>
      <c r="K102" s="318"/>
    </row>
    <row r="103" s="1" customFormat="1" ht="17.25" customHeight="1">
      <c r="B103" s="316"/>
      <c r="C103" s="319" t="s">
        <v>1304</v>
      </c>
      <c r="D103" s="319"/>
      <c r="E103" s="319"/>
      <c r="F103" s="319" t="s">
        <v>1305</v>
      </c>
      <c r="G103" s="320"/>
      <c r="H103" s="319" t="s">
        <v>59</v>
      </c>
      <c r="I103" s="319" t="s">
        <v>62</v>
      </c>
      <c r="J103" s="319" t="s">
        <v>1306</v>
      </c>
      <c r="K103" s="318"/>
    </row>
    <row r="104" s="1" customFormat="1" ht="17.25" customHeight="1">
      <c r="B104" s="316"/>
      <c r="C104" s="321" t="s">
        <v>1307</v>
      </c>
      <c r="D104" s="321"/>
      <c r="E104" s="321"/>
      <c r="F104" s="322" t="s">
        <v>1308</v>
      </c>
      <c r="G104" s="323"/>
      <c r="H104" s="321"/>
      <c r="I104" s="321"/>
      <c r="J104" s="321" t="s">
        <v>1309</v>
      </c>
      <c r="K104" s="318"/>
    </row>
    <row r="105" s="1" customFormat="1" ht="5.25" customHeight="1">
      <c r="B105" s="316"/>
      <c r="C105" s="319"/>
      <c r="D105" s="319"/>
      <c r="E105" s="319"/>
      <c r="F105" s="319"/>
      <c r="G105" s="337"/>
      <c r="H105" s="319"/>
      <c r="I105" s="319"/>
      <c r="J105" s="319"/>
      <c r="K105" s="318"/>
    </row>
    <row r="106" s="1" customFormat="1" ht="15" customHeight="1">
      <c r="B106" s="316"/>
      <c r="C106" s="304" t="s">
        <v>58</v>
      </c>
      <c r="D106" s="326"/>
      <c r="E106" s="326"/>
      <c r="F106" s="327" t="s">
        <v>1310</v>
      </c>
      <c r="G106" s="304"/>
      <c r="H106" s="304" t="s">
        <v>1350</v>
      </c>
      <c r="I106" s="304" t="s">
        <v>1312</v>
      </c>
      <c r="J106" s="304">
        <v>20</v>
      </c>
      <c r="K106" s="318"/>
    </row>
    <row r="107" s="1" customFormat="1" ht="15" customHeight="1">
      <c r="B107" s="316"/>
      <c r="C107" s="304" t="s">
        <v>1313</v>
      </c>
      <c r="D107" s="304"/>
      <c r="E107" s="304"/>
      <c r="F107" s="327" t="s">
        <v>1310</v>
      </c>
      <c r="G107" s="304"/>
      <c r="H107" s="304" t="s">
        <v>1350</v>
      </c>
      <c r="I107" s="304" t="s">
        <v>1312</v>
      </c>
      <c r="J107" s="304">
        <v>120</v>
      </c>
      <c r="K107" s="318"/>
    </row>
    <row r="108" s="1" customFormat="1" ht="15" customHeight="1">
      <c r="B108" s="329"/>
      <c r="C108" s="304" t="s">
        <v>1315</v>
      </c>
      <c r="D108" s="304"/>
      <c r="E108" s="304"/>
      <c r="F108" s="327" t="s">
        <v>1316</v>
      </c>
      <c r="G108" s="304"/>
      <c r="H108" s="304" t="s">
        <v>1350</v>
      </c>
      <c r="I108" s="304" t="s">
        <v>1312</v>
      </c>
      <c r="J108" s="304">
        <v>50</v>
      </c>
      <c r="K108" s="318"/>
    </row>
    <row r="109" s="1" customFormat="1" ht="15" customHeight="1">
      <c r="B109" s="329"/>
      <c r="C109" s="304" t="s">
        <v>1318</v>
      </c>
      <c r="D109" s="304"/>
      <c r="E109" s="304"/>
      <c r="F109" s="327" t="s">
        <v>1310</v>
      </c>
      <c r="G109" s="304"/>
      <c r="H109" s="304" t="s">
        <v>1350</v>
      </c>
      <c r="I109" s="304" t="s">
        <v>1320</v>
      </c>
      <c r="J109" s="304"/>
      <c r="K109" s="318"/>
    </row>
    <row r="110" s="1" customFormat="1" ht="15" customHeight="1">
      <c r="B110" s="329"/>
      <c r="C110" s="304" t="s">
        <v>1329</v>
      </c>
      <c r="D110" s="304"/>
      <c r="E110" s="304"/>
      <c r="F110" s="327" t="s">
        <v>1316</v>
      </c>
      <c r="G110" s="304"/>
      <c r="H110" s="304" t="s">
        <v>1350</v>
      </c>
      <c r="I110" s="304" t="s">
        <v>1312</v>
      </c>
      <c r="J110" s="304">
        <v>50</v>
      </c>
      <c r="K110" s="318"/>
    </row>
    <row r="111" s="1" customFormat="1" ht="15" customHeight="1">
      <c r="B111" s="329"/>
      <c r="C111" s="304" t="s">
        <v>1337</v>
      </c>
      <c r="D111" s="304"/>
      <c r="E111" s="304"/>
      <c r="F111" s="327" t="s">
        <v>1316</v>
      </c>
      <c r="G111" s="304"/>
      <c r="H111" s="304" t="s">
        <v>1350</v>
      </c>
      <c r="I111" s="304" t="s">
        <v>1312</v>
      </c>
      <c r="J111" s="304">
        <v>50</v>
      </c>
      <c r="K111" s="318"/>
    </row>
    <row r="112" s="1" customFormat="1" ht="15" customHeight="1">
      <c r="B112" s="329"/>
      <c r="C112" s="304" t="s">
        <v>1335</v>
      </c>
      <c r="D112" s="304"/>
      <c r="E112" s="304"/>
      <c r="F112" s="327" t="s">
        <v>1316</v>
      </c>
      <c r="G112" s="304"/>
      <c r="H112" s="304" t="s">
        <v>1350</v>
      </c>
      <c r="I112" s="304" t="s">
        <v>1312</v>
      </c>
      <c r="J112" s="304">
        <v>50</v>
      </c>
      <c r="K112" s="318"/>
    </row>
    <row r="113" s="1" customFormat="1" ht="15" customHeight="1">
      <c r="B113" s="329"/>
      <c r="C113" s="304" t="s">
        <v>58</v>
      </c>
      <c r="D113" s="304"/>
      <c r="E113" s="304"/>
      <c r="F113" s="327" t="s">
        <v>1310</v>
      </c>
      <c r="G113" s="304"/>
      <c r="H113" s="304" t="s">
        <v>1351</v>
      </c>
      <c r="I113" s="304" t="s">
        <v>1312</v>
      </c>
      <c r="J113" s="304">
        <v>20</v>
      </c>
      <c r="K113" s="318"/>
    </row>
    <row r="114" s="1" customFormat="1" ht="15" customHeight="1">
      <c r="B114" s="329"/>
      <c r="C114" s="304" t="s">
        <v>1352</v>
      </c>
      <c r="D114" s="304"/>
      <c r="E114" s="304"/>
      <c r="F114" s="327" t="s">
        <v>1310</v>
      </c>
      <c r="G114" s="304"/>
      <c r="H114" s="304" t="s">
        <v>1353</v>
      </c>
      <c r="I114" s="304" t="s">
        <v>1312</v>
      </c>
      <c r="J114" s="304">
        <v>120</v>
      </c>
      <c r="K114" s="318"/>
    </row>
    <row r="115" s="1" customFormat="1" ht="15" customHeight="1">
      <c r="B115" s="329"/>
      <c r="C115" s="304" t="s">
        <v>43</v>
      </c>
      <c r="D115" s="304"/>
      <c r="E115" s="304"/>
      <c r="F115" s="327" t="s">
        <v>1310</v>
      </c>
      <c r="G115" s="304"/>
      <c r="H115" s="304" t="s">
        <v>1354</v>
      </c>
      <c r="I115" s="304" t="s">
        <v>1345</v>
      </c>
      <c r="J115" s="304"/>
      <c r="K115" s="318"/>
    </row>
    <row r="116" s="1" customFormat="1" ht="15" customHeight="1">
      <c r="B116" s="329"/>
      <c r="C116" s="304" t="s">
        <v>53</v>
      </c>
      <c r="D116" s="304"/>
      <c r="E116" s="304"/>
      <c r="F116" s="327" t="s">
        <v>1310</v>
      </c>
      <c r="G116" s="304"/>
      <c r="H116" s="304" t="s">
        <v>1355</v>
      </c>
      <c r="I116" s="304" t="s">
        <v>1345</v>
      </c>
      <c r="J116" s="304"/>
      <c r="K116" s="318"/>
    </row>
    <row r="117" s="1" customFormat="1" ht="15" customHeight="1">
      <c r="B117" s="329"/>
      <c r="C117" s="304" t="s">
        <v>62</v>
      </c>
      <c r="D117" s="304"/>
      <c r="E117" s="304"/>
      <c r="F117" s="327" t="s">
        <v>1310</v>
      </c>
      <c r="G117" s="304"/>
      <c r="H117" s="304" t="s">
        <v>1356</v>
      </c>
      <c r="I117" s="304" t="s">
        <v>1357</v>
      </c>
      <c r="J117" s="304"/>
      <c r="K117" s="318"/>
    </row>
    <row r="118" s="1" customFormat="1" ht="15" customHeight="1">
      <c r="B118" s="332"/>
      <c r="C118" s="338"/>
      <c r="D118" s="338"/>
      <c r="E118" s="338"/>
      <c r="F118" s="338"/>
      <c r="G118" s="338"/>
      <c r="H118" s="338"/>
      <c r="I118" s="338"/>
      <c r="J118" s="338"/>
      <c r="K118" s="334"/>
    </row>
    <row r="119" s="1" customFormat="1" ht="18.75" customHeight="1">
      <c r="B119" s="339"/>
      <c r="C119" s="340"/>
      <c r="D119" s="340"/>
      <c r="E119" s="340"/>
      <c r="F119" s="341"/>
      <c r="G119" s="340"/>
      <c r="H119" s="340"/>
      <c r="I119" s="340"/>
      <c r="J119" s="340"/>
      <c r="K119" s="339"/>
    </row>
    <row r="120" s="1" customFormat="1" ht="18.75" customHeight="1">
      <c r="B120" s="312"/>
      <c r="C120" s="312"/>
      <c r="D120" s="312"/>
      <c r="E120" s="312"/>
      <c r="F120" s="312"/>
      <c r="G120" s="312"/>
      <c r="H120" s="312"/>
      <c r="I120" s="312"/>
      <c r="J120" s="312"/>
      <c r="K120" s="312"/>
    </row>
    <row r="121" s="1" customFormat="1" ht="7.5" customHeight="1">
      <c r="B121" s="342"/>
      <c r="C121" s="343"/>
      <c r="D121" s="343"/>
      <c r="E121" s="343"/>
      <c r="F121" s="343"/>
      <c r="G121" s="343"/>
      <c r="H121" s="343"/>
      <c r="I121" s="343"/>
      <c r="J121" s="343"/>
      <c r="K121" s="344"/>
    </row>
    <row r="122" s="1" customFormat="1" ht="45" customHeight="1">
      <c r="B122" s="345"/>
      <c r="C122" s="295" t="s">
        <v>1358</v>
      </c>
      <c r="D122" s="295"/>
      <c r="E122" s="295"/>
      <c r="F122" s="295"/>
      <c r="G122" s="295"/>
      <c r="H122" s="295"/>
      <c r="I122" s="295"/>
      <c r="J122" s="295"/>
      <c r="K122" s="346"/>
    </row>
    <row r="123" s="1" customFormat="1" ht="17.25" customHeight="1">
      <c r="B123" s="347"/>
      <c r="C123" s="319" t="s">
        <v>1304</v>
      </c>
      <c r="D123" s="319"/>
      <c r="E123" s="319"/>
      <c r="F123" s="319" t="s">
        <v>1305</v>
      </c>
      <c r="G123" s="320"/>
      <c r="H123" s="319" t="s">
        <v>59</v>
      </c>
      <c r="I123" s="319" t="s">
        <v>62</v>
      </c>
      <c r="J123" s="319" t="s">
        <v>1306</v>
      </c>
      <c r="K123" s="348"/>
    </row>
    <row r="124" s="1" customFormat="1" ht="17.25" customHeight="1">
      <c r="B124" s="347"/>
      <c r="C124" s="321" t="s">
        <v>1307</v>
      </c>
      <c r="D124" s="321"/>
      <c r="E124" s="321"/>
      <c r="F124" s="322" t="s">
        <v>1308</v>
      </c>
      <c r="G124" s="323"/>
      <c r="H124" s="321"/>
      <c r="I124" s="321"/>
      <c r="J124" s="321" t="s">
        <v>1309</v>
      </c>
      <c r="K124" s="348"/>
    </row>
    <row r="125" s="1" customFormat="1" ht="5.25" customHeight="1">
      <c r="B125" s="349"/>
      <c r="C125" s="324"/>
      <c r="D125" s="324"/>
      <c r="E125" s="324"/>
      <c r="F125" s="324"/>
      <c r="G125" s="350"/>
      <c r="H125" s="324"/>
      <c r="I125" s="324"/>
      <c r="J125" s="324"/>
      <c r="K125" s="351"/>
    </row>
    <row r="126" s="1" customFormat="1" ht="15" customHeight="1">
      <c r="B126" s="349"/>
      <c r="C126" s="304" t="s">
        <v>1313</v>
      </c>
      <c r="D126" s="326"/>
      <c r="E126" s="326"/>
      <c r="F126" s="327" t="s">
        <v>1310</v>
      </c>
      <c r="G126" s="304"/>
      <c r="H126" s="304" t="s">
        <v>1350</v>
      </c>
      <c r="I126" s="304" t="s">
        <v>1312</v>
      </c>
      <c r="J126" s="304">
        <v>120</v>
      </c>
      <c r="K126" s="352"/>
    </row>
    <row r="127" s="1" customFormat="1" ht="15" customHeight="1">
      <c r="B127" s="349"/>
      <c r="C127" s="304" t="s">
        <v>1359</v>
      </c>
      <c r="D127" s="304"/>
      <c r="E127" s="304"/>
      <c r="F127" s="327" t="s">
        <v>1310</v>
      </c>
      <c r="G127" s="304"/>
      <c r="H127" s="304" t="s">
        <v>1360</v>
      </c>
      <c r="I127" s="304" t="s">
        <v>1312</v>
      </c>
      <c r="J127" s="304" t="s">
        <v>1361</v>
      </c>
      <c r="K127" s="352"/>
    </row>
    <row r="128" s="1" customFormat="1" ht="15" customHeight="1">
      <c r="B128" s="349"/>
      <c r="C128" s="304" t="s">
        <v>1258</v>
      </c>
      <c r="D128" s="304"/>
      <c r="E128" s="304"/>
      <c r="F128" s="327" t="s">
        <v>1310</v>
      </c>
      <c r="G128" s="304"/>
      <c r="H128" s="304" t="s">
        <v>1362</v>
      </c>
      <c r="I128" s="304" t="s">
        <v>1312</v>
      </c>
      <c r="J128" s="304" t="s">
        <v>1361</v>
      </c>
      <c r="K128" s="352"/>
    </row>
    <row r="129" s="1" customFormat="1" ht="15" customHeight="1">
      <c r="B129" s="349"/>
      <c r="C129" s="304" t="s">
        <v>1321</v>
      </c>
      <c r="D129" s="304"/>
      <c r="E129" s="304"/>
      <c r="F129" s="327" t="s">
        <v>1316</v>
      </c>
      <c r="G129" s="304"/>
      <c r="H129" s="304" t="s">
        <v>1322</v>
      </c>
      <c r="I129" s="304" t="s">
        <v>1312</v>
      </c>
      <c r="J129" s="304">
        <v>15</v>
      </c>
      <c r="K129" s="352"/>
    </row>
    <row r="130" s="1" customFormat="1" ht="15" customHeight="1">
      <c r="B130" s="349"/>
      <c r="C130" s="330" t="s">
        <v>1323</v>
      </c>
      <c r="D130" s="330"/>
      <c r="E130" s="330"/>
      <c r="F130" s="331" t="s">
        <v>1316</v>
      </c>
      <c r="G130" s="330"/>
      <c r="H130" s="330" t="s">
        <v>1324</v>
      </c>
      <c r="I130" s="330" t="s">
        <v>1312</v>
      </c>
      <c r="J130" s="330">
        <v>15</v>
      </c>
      <c r="K130" s="352"/>
    </row>
    <row r="131" s="1" customFormat="1" ht="15" customHeight="1">
      <c r="B131" s="349"/>
      <c r="C131" s="330" t="s">
        <v>1325</v>
      </c>
      <c r="D131" s="330"/>
      <c r="E131" s="330"/>
      <c r="F131" s="331" t="s">
        <v>1316</v>
      </c>
      <c r="G131" s="330"/>
      <c r="H131" s="330" t="s">
        <v>1326</v>
      </c>
      <c r="I131" s="330" t="s">
        <v>1312</v>
      </c>
      <c r="J131" s="330">
        <v>20</v>
      </c>
      <c r="K131" s="352"/>
    </row>
    <row r="132" s="1" customFormat="1" ht="15" customHeight="1">
      <c r="B132" s="349"/>
      <c r="C132" s="330" t="s">
        <v>1327</v>
      </c>
      <c r="D132" s="330"/>
      <c r="E132" s="330"/>
      <c r="F132" s="331" t="s">
        <v>1316</v>
      </c>
      <c r="G132" s="330"/>
      <c r="H132" s="330" t="s">
        <v>1328</v>
      </c>
      <c r="I132" s="330" t="s">
        <v>1312</v>
      </c>
      <c r="J132" s="330">
        <v>20</v>
      </c>
      <c r="K132" s="352"/>
    </row>
    <row r="133" s="1" customFormat="1" ht="15" customHeight="1">
      <c r="B133" s="349"/>
      <c r="C133" s="304" t="s">
        <v>1315</v>
      </c>
      <c r="D133" s="304"/>
      <c r="E133" s="304"/>
      <c r="F133" s="327" t="s">
        <v>1316</v>
      </c>
      <c r="G133" s="304"/>
      <c r="H133" s="304" t="s">
        <v>1350</v>
      </c>
      <c r="I133" s="304" t="s">
        <v>1312</v>
      </c>
      <c r="J133" s="304">
        <v>50</v>
      </c>
      <c r="K133" s="352"/>
    </row>
    <row r="134" s="1" customFormat="1" ht="15" customHeight="1">
      <c r="B134" s="349"/>
      <c r="C134" s="304" t="s">
        <v>1329</v>
      </c>
      <c r="D134" s="304"/>
      <c r="E134" s="304"/>
      <c r="F134" s="327" t="s">
        <v>1316</v>
      </c>
      <c r="G134" s="304"/>
      <c r="H134" s="304" t="s">
        <v>1350</v>
      </c>
      <c r="I134" s="304" t="s">
        <v>1312</v>
      </c>
      <c r="J134" s="304">
        <v>50</v>
      </c>
      <c r="K134" s="352"/>
    </row>
    <row r="135" s="1" customFormat="1" ht="15" customHeight="1">
      <c r="B135" s="349"/>
      <c r="C135" s="304" t="s">
        <v>1335</v>
      </c>
      <c r="D135" s="304"/>
      <c r="E135" s="304"/>
      <c r="F135" s="327" t="s">
        <v>1316</v>
      </c>
      <c r="G135" s="304"/>
      <c r="H135" s="304" t="s">
        <v>1350</v>
      </c>
      <c r="I135" s="304" t="s">
        <v>1312</v>
      </c>
      <c r="J135" s="304">
        <v>50</v>
      </c>
      <c r="K135" s="352"/>
    </row>
    <row r="136" s="1" customFormat="1" ht="15" customHeight="1">
      <c r="B136" s="349"/>
      <c r="C136" s="304" t="s">
        <v>1337</v>
      </c>
      <c r="D136" s="304"/>
      <c r="E136" s="304"/>
      <c r="F136" s="327" t="s">
        <v>1316</v>
      </c>
      <c r="G136" s="304"/>
      <c r="H136" s="304" t="s">
        <v>1350</v>
      </c>
      <c r="I136" s="304" t="s">
        <v>1312</v>
      </c>
      <c r="J136" s="304">
        <v>50</v>
      </c>
      <c r="K136" s="352"/>
    </row>
    <row r="137" s="1" customFormat="1" ht="15" customHeight="1">
      <c r="B137" s="349"/>
      <c r="C137" s="304" t="s">
        <v>1338</v>
      </c>
      <c r="D137" s="304"/>
      <c r="E137" s="304"/>
      <c r="F137" s="327" t="s">
        <v>1316</v>
      </c>
      <c r="G137" s="304"/>
      <c r="H137" s="304" t="s">
        <v>1363</v>
      </c>
      <c r="I137" s="304" t="s">
        <v>1312</v>
      </c>
      <c r="J137" s="304">
        <v>255</v>
      </c>
      <c r="K137" s="352"/>
    </row>
    <row r="138" s="1" customFormat="1" ht="15" customHeight="1">
      <c r="B138" s="349"/>
      <c r="C138" s="304" t="s">
        <v>1340</v>
      </c>
      <c r="D138" s="304"/>
      <c r="E138" s="304"/>
      <c r="F138" s="327" t="s">
        <v>1310</v>
      </c>
      <c r="G138" s="304"/>
      <c r="H138" s="304" t="s">
        <v>1364</v>
      </c>
      <c r="I138" s="304" t="s">
        <v>1342</v>
      </c>
      <c r="J138" s="304"/>
      <c r="K138" s="352"/>
    </row>
    <row r="139" s="1" customFormat="1" ht="15" customHeight="1">
      <c r="B139" s="349"/>
      <c r="C139" s="304" t="s">
        <v>1343</v>
      </c>
      <c r="D139" s="304"/>
      <c r="E139" s="304"/>
      <c r="F139" s="327" t="s">
        <v>1310</v>
      </c>
      <c r="G139" s="304"/>
      <c r="H139" s="304" t="s">
        <v>1365</v>
      </c>
      <c r="I139" s="304" t="s">
        <v>1345</v>
      </c>
      <c r="J139" s="304"/>
      <c r="K139" s="352"/>
    </row>
    <row r="140" s="1" customFormat="1" ht="15" customHeight="1">
      <c r="B140" s="349"/>
      <c r="C140" s="304" t="s">
        <v>1346</v>
      </c>
      <c r="D140" s="304"/>
      <c r="E140" s="304"/>
      <c r="F140" s="327" t="s">
        <v>1310</v>
      </c>
      <c r="G140" s="304"/>
      <c r="H140" s="304" t="s">
        <v>1346</v>
      </c>
      <c r="I140" s="304" t="s">
        <v>1345</v>
      </c>
      <c r="J140" s="304"/>
      <c r="K140" s="352"/>
    </row>
    <row r="141" s="1" customFormat="1" ht="15" customHeight="1">
      <c r="B141" s="349"/>
      <c r="C141" s="304" t="s">
        <v>43</v>
      </c>
      <c r="D141" s="304"/>
      <c r="E141" s="304"/>
      <c r="F141" s="327" t="s">
        <v>1310</v>
      </c>
      <c r="G141" s="304"/>
      <c r="H141" s="304" t="s">
        <v>1366</v>
      </c>
      <c r="I141" s="304" t="s">
        <v>1345</v>
      </c>
      <c r="J141" s="304"/>
      <c r="K141" s="352"/>
    </row>
    <row r="142" s="1" customFormat="1" ht="15" customHeight="1">
      <c r="B142" s="349"/>
      <c r="C142" s="304" t="s">
        <v>1367</v>
      </c>
      <c r="D142" s="304"/>
      <c r="E142" s="304"/>
      <c r="F142" s="327" t="s">
        <v>1310</v>
      </c>
      <c r="G142" s="304"/>
      <c r="H142" s="304" t="s">
        <v>1368</v>
      </c>
      <c r="I142" s="304" t="s">
        <v>1345</v>
      </c>
      <c r="J142" s="304"/>
      <c r="K142" s="352"/>
    </row>
    <row r="143" s="1" customFormat="1" ht="15" customHeight="1">
      <c r="B143" s="353"/>
      <c r="C143" s="354"/>
      <c r="D143" s="354"/>
      <c r="E143" s="354"/>
      <c r="F143" s="354"/>
      <c r="G143" s="354"/>
      <c r="H143" s="354"/>
      <c r="I143" s="354"/>
      <c r="J143" s="354"/>
      <c r="K143" s="355"/>
    </row>
    <row r="144" s="1" customFormat="1" ht="18.75" customHeight="1">
      <c r="B144" s="340"/>
      <c r="C144" s="340"/>
      <c r="D144" s="340"/>
      <c r="E144" s="340"/>
      <c r="F144" s="341"/>
      <c r="G144" s="340"/>
      <c r="H144" s="340"/>
      <c r="I144" s="340"/>
      <c r="J144" s="340"/>
      <c r="K144" s="340"/>
    </row>
    <row r="145" s="1" customFormat="1" ht="18.75" customHeight="1">
      <c r="B145" s="312"/>
      <c r="C145" s="312"/>
      <c r="D145" s="312"/>
      <c r="E145" s="312"/>
      <c r="F145" s="312"/>
      <c r="G145" s="312"/>
      <c r="H145" s="312"/>
      <c r="I145" s="312"/>
      <c r="J145" s="312"/>
      <c r="K145" s="312"/>
    </row>
    <row r="146" s="1" customFormat="1" ht="7.5" customHeight="1">
      <c r="B146" s="313"/>
      <c r="C146" s="314"/>
      <c r="D146" s="314"/>
      <c r="E146" s="314"/>
      <c r="F146" s="314"/>
      <c r="G146" s="314"/>
      <c r="H146" s="314"/>
      <c r="I146" s="314"/>
      <c r="J146" s="314"/>
      <c r="K146" s="315"/>
    </row>
    <row r="147" s="1" customFormat="1" ht="45" customHeight="1">
      <c r="B147" s="316"/>
      <c r="C147" s="317" t="s">
        <v>1369</v>
      </c>
      <c r="D147" s="317"/>
      <c r="E147" s="317"/>
      <c r="F147" s="317"/>
      <c r="G147" s="317"/>
      <c r="H147" s="317"/>
      <c r="I147" s="317"/>
      <c r="J147" s="317"/>
      <c r="K147" s="318"/>
    </row>
    <row r="148" s="1" customFormat="1" ht="17.25" customHeight="1">
      <c r="B148" s="316"/>
      <c r="C148" s="319" t="s">
        <v>1304</v>
      </c>
      <c r="D148" s="319"/>
      <c r="E148" s="319"/>
      <c r="F148" s="319" t="s">
        <v>1305</v>
      </c>
      <c r="G148" s="320"/>
      <c r="H148" s="319" t="s">
        <v>59</v>
      </c>
      <c r="I148" s="319" t="s">
        <v>62</v>
      </c>
      <c r="J148" s="319" t="s">
        <v>1306</v>
      </c>
      <c r="K148" s="318"/>
    </row>
    <row r="149" s="1" customFormat="1" ht="17.25" customHeight="1">
      <c r="B149" s="316"/>
      <c r="C149" s="321" t="s">
        <v>1307</v>
      </c>
      <c r="D149" s="321"/>
      <c r="E149" s="321"/>
      <c r="F149" s="322" t="s">
        <v>1308</v>
      </c>
      <c r="G149" s="323"/>
      <c r="H149" s="321"/>
      <c r="I149" s="321"/>
      <c r="J149" s="321" t="s">
        <v>1309</v>
      </c>
      <c r="K149" s="318"/>
    </row>
    <row r="150" s="1" customFormat="1" ht="5.25" customHeight="1">
      <c r="B150" s="329"/>
      <c r="C150" s="324"/>
      <c r="D150" s="324"/>
      <c r="E150" s="324"/>
      <c r="F150" s="324"/>
      <c r="G150" s="325"/>
      <c r="H150" s="324"/>
      <c r="I150" s="324"/>
      <c r="J150" s="324"/>
      <c r="K150" s="352"/>
    </row>
    <row r="151" s="1" customFormat="1" ht="15" customHeight="1">
      <c r="B151" s="329"/>
      <c r="C151" s="356" t="s">
        <v>1313</v>
      </c>
      <c r="D151" s="304"/>
      <c r="E151" s="304"/>
      <c r="F151" s="357" t="s">
        <v>1310</v>
      </c>
      <c r="G151" s="304"/>
      <c r="H151" s="356" t="s">
        <v>1350</v>
      </c>
      <c r="I151" s="356" t="s">
        <v>1312</v>
      </c>
      <c r="J151" s="356">
        <v>120</v>
      </c>
      <c r="K151" s="352"/>
    </row>
    <row r="152" s="1" customFormat="1" ht="15" customHeight="1">
      <c r="B152" s="329"/>
      <c r="C152" s="356" t="s">
        <v>1359</v>
      </c>
      <c r="D152" s="304"/>
      <c r="E152" s="304"/>
      <c r="F152" s="357" t="s">
        <v>1310</v>
      </c>
      <c r="G152" s="304"/>
      <c r="H152" s="356" t="s">
        <v>1370</v>
      </c>
      <c r="I152" s="356" t="s">
        <v>1312</v>
      </c>
      <c r="J152" s="356" t="s">
        <v>1361</v>
      </c>
      <c r="K152" s="352"/>
    </row>
    <row r="153" s="1" customFormat="1" ht="15" customHeight="1">
      <c r="B153" s="329"/>
      <c r="C153" s="356" t="s">
        <v>1258</v>
      </c>
      <c r="D153" s="304"/>
      <c r="E153" s="304"/>
      <c r="F153" s="357" t="s">
        <v>1310</v>
      </c>
      <c r="G153" s="304"/>
      <c r="H153" s="356" t="s">
        <v>1371</v>
      </c>
      <c r="I153" s="356" t="s">
        <v>1312</v>
      </c>
      <c r="J153" s="356" t="s">
        <v>1361</v>
      </c>
      <c r="K153" s="352"/>
    </row>
    <row r="154" s="1" customFormat="1" ht="15" customHeight="1">
      <c r="B154" s="329"/>
      <c r="C154" s="356" t="s">
        <v>1315</v>
      </c>
      <c r="D154" s="304"/>
      <c r="E154" s="304"/>
      <c r="F154" s="357" t="s">
        <v>1316</v>
      </c>
      <c r="G154" s="304"/>
      <c r="H154" s="356" t="s">
        <v>1350</v>
      </c>
      <c r="I154" s="356" t="s">
        <v>1312</v>
      </c>
      <c r="J154" s="356">
        <v>50</v>
      </c>
      <c r="K154" s="352"/>
    </row>
    <row r="155" s="1" customFormat="1" ht="15" customHeight="1">
      <c r="B155" s="329"/>
      <c r="C155" s="356" t="s">
        <v>1318</v>
      </c>
      <c r="D155" s="304"/>
      <c r="E155" s="304"/>
      <c r="F155" s="357" t="s">
        <v>1310</v>
      </c>
      <c r="G155" s="304"/>
      <c r="H155" s="356" t="s">
        <v>1350</v>
      </c>
      <c r="I155" s="356" t="s">
        <v>1320</v>
      </c>
      <c r="J155" s="356"/>
      <c r="K155" s="352"/>
    </row>
    <row r="156" s="1" customFormat="1" ht="15" customHeight="1">
      <c r="B156" s="329"/>
      <c r="C156" s="356" t="s">
        <v>1329</v>
      </c>
      <c r="D156" s="304"/>
      <c r="E156" s="304"/>
      <c r="F156" s="357" t="s">
        <v>1316</v>
      </c>
      <c r="G156" s="304"/>
      <c r="H156" s="356" t="s">
        <v>1350</v>
      </c>
      <c r="I156" s="356" t="s">
        <v>1312</v>
      </c>
      <c r="J156" s="356">
        <v>50</v>
      </c>
      <c r="K156" s="352"/>
    </row>
    <row r="157" s="1" customFormat="1" ht="15" customHeight="1">
      <c r="B157" s="329"/>
      <c r="C157" s="356" t="s">
        <v>1337</v>
      </c>
      <c r="D157" s="304"/>
      <c r="E157" s="304"/>
      <c r="F157" s="357" t="s">
        <v>1316</v>
      </c>
      <c r="G157" s="304"/>
      <c r="H157" s="356" t="s">
        <v>1350</v>
      </c>
      <c r="I157" s="356" t="s">
        <v>1312</v>
      </c>
      <c r="J157" s="356">
        <v>50</v>
      </c>
      <c r="K157" s="352"/>
    </row>
    <row r="158" s="1" customFormat="1" ht="15" customHeight="1">
      <c r="B158" s="329"/>
      <c r="C158" s="356" t="s">
        <v>1335</v>
      </c>
      <c r="D158" s="304"/>
      <c r="E158" s="304"/>
      <c r="F158" s="357" t="s">
        <v>1316</v>
      </c>
      <c r="G158" s="304"/>
      <c r="H158" s="356" t="s">
        <v>1350</v>
      </c>
      <c r="I158" s="356" t="s">
        <v>1312</v>
      </c>
      <c r="J158" s="356">
        <v>50</v>
      </c>
      <c r="K158" s="352"/>
    </row>
    <row r="159" s="1" customFormat="1" ht="15" customHeight="1">
      <c r="B159" s="329"/>
      <c r="C159" s="356" t="s">
        <v>101</v>
      </c>
      <c r="D159" s="304"/>
      <c r="E159" s="304"/>
      <c r="F159" s="357" t="s">
        <v>1310</v>
      </c>
      <c r="G159" s="304"/>
      <c r="H159" s="356" t="s">
        <v>1372</v>
      </c>
      <c r="I159" s="356" t="s">
        <v>1312</v>
      </c>
      <c r="J159" s="356" t="s">
        <v>1373</v>
      </c>
      <c r="K159" s="352"/>
    </row>
    <row r="160" s="1" customFormat="1" ht="15" customHeight="1">
      <c r="B160" s="329"/>
      <c r="C160" s="356" t="s">
        <v>1374</v>
      </c>
      <c r="D160" s="304"/>
      <c r="E160" s="304"/>
      <c r="F160" s="357" t="s">
        <v>1310</v>
      </c>
      <c r="G160" s="304"/>
      <c r="H160" s="356" t="s">
        <v>1375</v>
      </c>
      <c r="I160" s="356" t="s">
        <v>1345</v>
      </c>
      <c r="J160" s="356"/>
      <c r="K160" s="352"/>
    </row>
    <row r="161" s="1" customFormat="1" ht="15" customHeight="1">
      <c r="B161" s="358"/>
      <c r="C161" s="338"/>
      <c r="D161" s="338"/>
      <c r="E161" s="338"/>
      <c r="F161" s="338"/>
      <c r="G161" s="338"/>
      <c r="H161" s="338"/>
      <c r="I161" s="338"/>
      <c r="J161" s="338"/>
      <c r="K161" s="359"/>
    </row>
    <row r="162" s="1" customFormat="1" ht="18.75" customHeight="1">
      <c r="B162" s="340"/>
      <c r="C162" s="350"/>
      <c r="D162" s="350"/>
      <c r="E162" s="350"/>
      <c r="F162" s="360"/>
      <c r="G162" s="350"/>
      <c r="H162" s="350"/>
      <c r="I162" s="350"/>
      <c r="J162" s="350"/>
      <c r="K162" s="340"/>
    </row>
    <row r="163" s="1" customFormat="1" ht="18.75" customHeight="1">
      <c r="B163" s="312"/>
      <c r="C163" s="312"/>
      <c r="D163" s="312"/>
      <c r="E163" s="312"/>
      <c r="F163" s="312"/>
      <c r="G163" s="312"/>
      <c r="H163" s="312"/>
      <c r="I163" s="312"/>
      <c r="J163" s="312"/>
      <c r="K163" s="312"/>
    </row>
    <row r="164" s="1" customFormat="1" ht="7.5" customHeight="1">
      <c r="B164" s="291"/>
      <c r="C164" s="292"/>
      <c r="D164" s="292"/>
      <c r="E164" s="292"/>
      <c r="F164" s="292"/>
      <c r="G164" s="292"/>
      <c r="H164" s="292"/>
      <c r="I164" s="292"/>
      <c r="J164" s="292"/>
      <c r="K164" s="293"/>
    </row>
    <row r="165" s="1" customFormat="1" ht="45" customHeight="1">
      <c r="B165" s="294"/>
      <c r="C165" s="295" t="s">
        <v>1376</v>
      </c>
      <c r="D165" s="295"/>
      <c r="E165" s="295"/>
      <c r="F165" s="295"/>
      <c r="G165" s="295"/>
      <c r="H165" s="295"/>
      <c r="I165" s="295"/>
      <c r="J165" s="295"/>
      <c r="K165" s="296"/>
    </row>
    <row r="166" s="1" customFormat="1" ht="17.25" customHeight="1">
      <c r="B166" s="294"/>
      <c r="C166" s="319" t="s">
        <v>1304</v>
      </c>
      <c r="D166" s="319"/>
      <c r="E166" s="319"/>
      <c r="F166" s="319" t="s">
        <v>1305</v>
      </c>
      <c r="G166" s="361"/>
      <c r="H166" s="362" t="s">
        <v>59</v>
      </c>
      <c r="I166" s="362" t="s">
        <v>62</v>
      </c>
      <c r="J166" s="319" t="s">
        <v>1306</v>
      </c>
      <c r="K166" s="296"/>
    </row>
    <row r="167" s="1" customFormat="1" ht="17.25" customHeight="1">
      <c r="B167" s="297"/>
      <c r="C167" s="321" t="s">
        <v>1307</v>
      </c>
      <c r="D167" s="321"/>
      <c r="E167" s="321"/>
      <c r="F167" s="322" t="s">
        <v>1308</v>
      </c>
      <c r="G167" s="363"/>
      <c r="H167" s="364"/>
      <c r="I167" s="364"/>
      <c r="J167" s="321" t="s">
        <v>1309</v>
      </c>
      <c r="K167" s="299"/>
    </row>
    <row r="168" s="1" customFormat="1" ht="5.25" customHeight="1">
      <c r="B168" s="329"/>
      <c r="C168" s="324"/>
      <c r="D168" s="324"/>
      <c r="E168" s="324"/>
      <c r="F168" s="324"/>
      <c r="G168" s="325"/>
      <c r="H168" s="324"/>
      <c r="I168" s="324"/>
      <c r="J168" s="324"/>
      <c r="K168" s="352"/>
    </row>
    <row r="169" s="1" customFormat="1" ht="15" customHeight="1">
      <c r="B169" s="329"/>
      <c r="C169" s="304" t="s">
        <v>1313</v>
      </c>
      <c r="D169" s="304"/>
      <c r="E169" s="304"/>
      <c r="F169" s="327" t="s">
        <v>1310</v>
      </c>
      <c r="G169" s="304"/>
      <c r="H169" s="304" t="s">
        <v>1350</v>
      </c>
      <c r="I169" s="304" t="s">
        <v>1312</v>
      </c>
      <c r="J169" s="304">
        <v>120</v>
      </c>
      <c r="K169" s="352"/>
    </row>
    <row r="170" s="1" customFormat="1" ht="15" customHeight="1">
      <c r="B170" s="329"/>
      <c r="C170" s="304" t="s">
        <v>1359</v>
      </c>
      <c r="D170" s="304"/>
      <c r="E170" s="304"/>
      <c r="F170" s="327" t="s">
        <v>1310</v>
      </c>
      <c r="G170" s="304"/>
      <c r="H170" s="304" t="s">
        <v>1360</v>
      </c>
      <c r="I170" s="304" t="s">
        <v>1312</v>
      </c>
      <c r="J170" s="304" t="s">
        <v>1361</v>
      </c>
      <c r="K170" s="352"/>
    </row>
    <row r="171" s="1" customFormat="1" ht="15" customHeight="1">
      <c r="B171" s="329"/>
      <c r="C171" s="304" t="s">
        <v>1258</v>
      </c>
      <c r="D171" s="304"/>
      <c r="E171" s="304"/>
      <c r="F171" s="327" t="s">
        <v>1310</v>
      </c>
      <c r="G171" s="304"/>
      <c r="H171" s="304" t="s">
        <v>1377</v>
      </c>
      <c r="I171" s="304" t="s">
        <v>1312</v>
      </c>
      <c r="J171" s="304" t="s">
        <v>1361</v>
      </c>
      <c r="K171" s="352"/>
    </row>
    <row r="172" s="1" customFormat="1" ht="15" customHeight="1">
      <c r="B172" s="329"/>
      <c r="C172" s="304" t="s">
        <v>1315</v>
      </c>
      <c r="D172" s="304"/>
      <c r="E172" s="304"/>
      <c r="F172" s="327" t="s">
        <v>1316</v>
      </c>
      <c r="G172" s="304"/>
      <c r="H172" s="304" t="s">
        <v>1377</v>
      </c>
      <c r="I172" s="304" t="s">
        <v>1312</v>
      </c>
      <c r="J172" s="304">
        <v>50</v>
      </c>
      <c r="K172" s="352"/>
    </row>
    <row r="173" s="1" customFormat="1" ht="15" customHeight="1">
      <c r="B173" s="329"/>
      <c r="C173" s="304" t="s">
        <v>1318</v>
      </c>
      <c r="D173" s="304"/>
      <c r="E173" s="304"/>
      <c r="F173" s="327" t="s">
        <v>1310</v>
      </c>
      <c r="G173" s="304"/>
      <c r="H173" s="304" t="s">
        <v>1377</v>
      </c>
      <c r="I173" s="304" t="s">
        <v>1320</v>
      </c>
      <c r="J173" s="304"/>
      <c r="K173" s="352"/>
    </row>
    <row r="174" s="1" customFormat="1" ht="15" customHeight="1">
      <c r="B174" s="329"/>
      <c r="C174" s="304" t="s">
        <v>1329</v>
      </c>
      <c r="D174" s="304"/>
      <c r="E174" s="304"/>
      <c r="F174" s="327" t="s">
        <v>1316</v>
      </c>
      <c r="G174" s="304"/>
      <c r="H174" s="304" t="s">
        <v>1377</v>
      </c>
      <c r="I174" s="304" t="s">
        <v>1312</v>
      </c>
      <c r="J174" s="304">
        <v>50</v>
      </c>
      <c r="K174" s="352"/>
    </row>
    <row r="175" s="1" customFormat="1" ht="15" customHeight="1">
      <c r="B175" s="329"/>
      <c r="C175" s="304" t="s">
        <v>1337</v>
      </c>
      <c r="D175" s="304"/>
      <c r="E175" s="304"/>
      <c r="F175" s="327" t="s">
        <v>1316</v>
      </c>
      <c r="G175" s="304"/>
      <c r="H175" s="304" t="s">
        <v>1377</v>
      </c>
      <c r="I175" s="304" t="s">
        <v>1312</v>
      </c>
      <c r="J175" s="304">
        <v>50</v>
      </c>
      <c r="K175" s="352"/>
    </row>
    <row r="176" s="1" customFormat="1" ht="15" customHeight="1">
      <c r="B176" s="329"/>
      <c r="C176" s="304" t="s">
        <v>1335</v>
      </c>
      <c r="D176" s="304"/>
      <c r="E176" s="304"/>
      <c r="F176" s="327" t="s">
        <v>1316</v>
      </c>
      <c r="G176" s="304"/>
      <c r="H176" s="304" t="s">
        <v>1377</v>
      </c>
      <c r="I176" s="304" t="s">
        <v>1312</v>
      </c>
      <c r="J176" s="304">
        <v>50</v>
      </c>
      <c r="K176" s="352"/>
    </row>
    <row r="177" s="1" customFormat="1" ht="15" customHeight="1">
      <c r="B177" s="329"/>
      <c r="C177" s="304" t="s">
        <v>122</v>
      </c>
      <c r="D177" s="304"/>
      <c r="E177" s="304"/>
      <c r="F177" s="327" t="s">
        <v>1310</v>
      </c>
      <c r="G177" s="304"/>
      <c r="H177" s="304" t="s">
        <v>1378</v>
      </c>
      <c r="I177" s="304" t="s">
        <v>1379</v>
      </c>
      <c r="J177" s="304"/>
      <c r="K177" s="352"/>
    </row>
    <row r="178" s="1" customFormat="1" ht="15" customHeight="1">
      <c r="B178" s="329"/>
      <c r="C178" s="304" t="s">
        <v>62</v>
      </c>
      <c r="D178" s="304"/>
      <c r="E178" s="304"/>
      <c r="F178" s="327" t="s">
        <v>1310</v>
      </c>
      <c r="G178" s="304"/>
      <c r="H178" s="304" t="s">
        <v>1380</v>
      </c>
      <c r="I178" s="304" t="s">
        <v>1381</v>
      </c>
      <c r="J178" s="304">
        <v>1</v>
      </c>
      <c r="K178" s="352"/>
    </row>
    <row r="179" s="1" customFormat="1" ht="15" customHeight="1">
      <c r="B179" s="329"/>
      <c r="C179" s="304" t="s">
        <v>58</v>
      </c>
      <c r="D179" s="304"/>
      <c r="E179" s="304"/>
      <c r="F179" s="327" t="s">
        <v>1310</v>
      </c>
      <c r="G179" s="304"/>
      <c r="H179" s="304" t="s">
        <v>1382</v>
      </c>
      <c r="I179" s="304" t="s">
        <v>1312</v>
      </c>
      <c r="J179" s="304">
        <v>20</v>
      </c>
      <c r="K179" s="352"/>
    </row>
    <row r="180" s="1" customFormat="1" ht="15" customHeight="1">
      <c r="B180" s="329"/>
      <c r="C180" s="304" t="s">
        <v>59</v>
      </c>
      <c r="D180" s="304"/>
      <c r="E180" s="304"/>
      <c r="F180" s="327" t="s">
        <v>1310</v>
      </c>
      <c r="G180" s="304"/>
      <c r="H180" s="304" t="s">
        <v>1383</v>
      </c>
      <c r="I180" s="304" t="s">
        <v>1312</v>
      </c>
      <c r="J180" s="304">
        <v>255</v>
      </c>
      <c r="K180" s="352"/>
    </row>
    <row r="181" s="1" customFormat="1" ht="15" customHeight="1">
      <c r="B181" s="329"/>
      <c r="C181" s="304" t="s">
        <v>123</v>
      </c>
      <c r="D181" s="304"/>
      <c r="E181" s="304"/>
      <c r="F181" s="327" t="s">
        <v>1310</v>
      </c>
      <c r="G181" s="304"/>
      <c r="H181" s="304" t="s">
        <v>1274</v>
      </c>
      <c r="I181" s="304" t="s">
        <v>1312</v>
      </c>
      <c r="J181" s="304">
        <v>10</v>
      </c>
      <c r="K181" s="352"/>
    </row>
    <row r="182" s="1" customFormat="1" ht="15" customHeight="1">
      <c r="B182" s="329"/>
      <c r="C182" s="304" t="s">
        <v>124</v>
      </c>
      <c r="D182" s="304"/>
      <c r="E182" s="304"/>
      <c r="F182" s="327" t="s">
        <v>1310</v>
      </c>
      <c r="G182" s="304"/>
      <c r="H182" s="304" t="s">
        <v>1384</v>
      </c>
      <c r="I182" s="304" t="s">
        <v>1345</v>
      </c>
      <c r="J182" s="304"/>
      <c r="K182" s="352"/>
    </row>
    <row r="183" s="1" customFormat="1" ht="15" customHeight="1">
      <c r="B183" s="329"/>
      <c r="C183" s="304" t="s">
        <v>1385</v>
      </c>
      <c r="D183" s="304"/>
      <c r="E183" s="304"/>
      <c r="F183" s="327" t="s">
        <v>1310</v>
      </c>
      <c r="G183" s="304"/>
      <c r="H183" s="304" t="s">
        <v>1386</v>
      </c>
      <c r="I183" s="304" t="s">
        <v>1345</v>
      </c>
      <c r="J183" s="304"/>
      <c r="K183" s="352"/>
    </row>
    <row r="184" s="1" customFormat="1" ht="15" customHeight="1">
      <c r="B184" s="329"/>
      <c r="C184" s="304" t="s">
        <v>1374</v>
      </c>
      <c r="D184" s="304"/>
      <c r="E184" s="304"/>
      <c r="F184" s="327" t="s">
        <v>1310</v>
      </c>
      <c r="G184" s="304"/>
      <c r="H184" s="304" t="s">
        <v>1387</v>
      </c>
      <c r="I184" s="304" t="s">
        <v>1345</v>
      </c>
      <c r="J184" s="304"/>
      <c r="K184" s="352"/>
    </row>
    <row r="185" s="1" customFormat="1" ht="15" customHeight="1">
      <c r="B185" s="329"/>
      <c r="C185" s="304" t="s">
        <v>126</v>
      </c>
      <c r="D185" s="304"/>
      <c r="E185" s="304"/>
      <c r="F185" s="327" t="s">
        <v>1316</v>
      </c>
      <c r="G185" s="304"/>
      <c r="H185" s="304" t="s">
        <v>1388</v>
      </c>
      <c r="I185" s="304" t="s">
        <v>1312</v>
      </c>
      <c r="J185" s="304">
        <v>50</v>
      </c>
      <c r="K185" s="352"/>
    </row>
    <row r="186" s="1" customFormat="1" ht="15" customHeight="1">
      <c r="B186" s="329"/>
      <c r="C186" s="304" t="s">
        <v>1389</v>
      </c>
      <c r="D186" s="304"/>
      <c r="E186" s="304"/>
      <c r="F186" s="327" t="s">
        <v>1316</v>
      </c>
      <c r="G186" s="304"/>
      <c r="H186" s="304" t="s">
        <v>1390</v>
      </c>
      <c r="I186" s="304" t="s">
        <v>1391</v>
      </c>
      <c r="J186" s="304"/>
      <c r="K186" s="352"/>
    </row>
    <row r="187" s="1" customFormat="1" ht="15" customHeight="1">
      <c r="B187" s="329"/>
      <c r="C187" s="304" t="s">
        <v>1392</v>
      </c>
      <c r="D187" s="304"/>
      <c r="E187" s="304"/>
      <c r="F187" s="327" t="s">
        <v>1316</v>
      </c>
      <c r="G187" s="304"/>
      <c r="H187" s="304" t="s">
        <v>1393</v>
      </c>
      <c r="I187" s="304" t="s">
        <v>1391</v>
      </c>
      <c r="J187" s="304"/>
      <c r="K187" s="352"/>
    </row>
    <row r="188" s="1" customFormat="1" ht="15" customHeight="1">
      <c r="B188" s="329"/>
      <c r="C188" s="304" t="s">
        <v>1394</v>
      </c>
      <c r="D188" s="304"/>
      <c r="E188" s="304"/>
      <c r="F188" s="327" t="s">
        <v>1316</v>
      </c>
      <c r="G188" s="304"/>
      <c r="H188" s="304" t="s">
        <v>1395</v>
      </c>
      <c r="I188" s="304" t="s">
        <v>1391</v>
      </c>
      <c r="J188" s="304"/>
      <c r="K188" s="352"/>
    </row>
    <row r="189" s="1" customFormat="1" ht="15" customHeight="1">
      <c r="B189" s="329"/>
      <c r="C189" s="365" t="s">
        <v>1396</v>
      </c>
      <c r="D189" s="304"/>
      <c r="E189" s="304"/>
      <c r="F189" s="327" t="s">
        <v>1316</v>
      </c>
      <c r="G189" s="304"/>
      <c r="H189" s="304" t="s">
        <v>1397</v>
      </c>
      <c r="I189" s="304" t="s">
        <v>1398</v>
      </c>
      <c r="J189" s="366" t="s">
        <v>1399</v>
      </c>
      <c r="K189" s="352"/>
    </row>
    <row r="190" s="1" customFormat="1" ht="15" customHeight="1">
      <c r="B190" s="329"/>
      <c r="C190" s="365" t="s">
        <v>47</v>
      </c>
      <c r="D190" s="304"/>
      <c r="E190" s="304"/>
      <c r="F190" s="327" t="s">
        <v>1310</v>
      </c>
      <c r="G190" s="304"/>
      <c r="H190" s="301" t="s">
        <v>1400</v>
      </c>
      <c r="I190" s="304" t="s">
        <v>1401</v>
      </c>
      <c r="J190" s="304"/>
      <c r="K190" s="352"/>
    </row>
    <row r="191" s="1" customFormat="1" ht="15" customHeight="1">
      <c r="B191" s="329"/>
      <c r="C191" s="365" t="s">
        <v>1402</v>
      </c>
      <c r="D191" s="304"/>
      <c r="E191" s="304"/>
      <c r="F191" s="327" t="s">
        <v>1310</v>
      </c>
      <c r="G191" s="304"/>
      <c r="H191" s="304" t="s">
        <v>1403</v>
      </c>
      <c r="I191" s="304" t="s">
        <v>1345</v>
      </c>
      <c r="J191" s="304"/>
      <c r="K191" s="352"/>
    </row>
    <row r="192" s="1" customFormat="1" ht="15" customHeight="1">
      <c r="B192" s="329"/>
      <c r="C192" s="365" t="s">
        <v>1404</v>
      </c>
      <c r="D192" s="304"/>
      <c r="E192" s="304"/>
      <c r="F192" s="327" t="s">
        <v>1310</v>
      </c>
      <c r="G192" s="304"/>
      <c r="H192" s="304" t="s">
        <v>1405</v>
      </c>
      <c r="I192" s="304" t="s">
        <v>1345</v>
      </c>
      <c r="J192" s="304"/>
      <c r="K192" s="352"/>
    </row>
    <row r="193" s="1" customFormat="1" ht="15" customHeight="1">
      <c r="B193" s="329"/>
      <c r="C193" s="365" t="s">
        <v>1406</v>
      </c>
      <c r="D193" s="304"/>
      <c r="E193" s="304"/>
      <c r="F193" s="327" t="s">
        <v>1316</v>
      </c>
      <c r="G193" s="304"/>
      <c r="H193" s="304" t="s">
        <v>1407</v>
      </c>
      <c r="I193" s="304" t="s">
        <v>1345</v>
      </c>
      <c r="J193" s="304"/>
      <c r="K193" s="352"/>
    </row>
    <row r="194" s="1" customFormat="1" ht="15" customHeight="1">
      <c r="B194" s="358"/>
      <c r="C194" s="367"/>
      <c r="D194" s="338"/>
      <c r="E194" s="338"/>
      <c r="F194" s="338"/>
      <c r="G194" s="338"/>
      <c r="H194" s="338"/>
      <c r="I194" s="338"/>
      <c r="J194" s="338"/>
      <c r="K194" s="359"/>
    </row>
    <row r="195" s="1" customFormat="1" ht="18.75" customHeight="1">
      <c r="B195" s="340"/>
      <c r="C195" s="350"/>
      <c r="D195" s="350"/>
      <c r="E195" s="350"/>
      <c r="F195" s="360"/>
      <c r="G195" s="350"/>
      <c r="H195" s="350"/>
      <c r="I195" s="350"/>
      <c r="J195" s="350"/>
      <c r="K195" s="340"/>
    </row>
    <row r="196" s="1" customFormat="1" ht="18.75" customHeight="1">
      <c r="B196" s="340"/>
      <c r="C196" s="350"/>
      <c r="D196" s="350"/>
      <c r="E196" s="350"/>
      <c r="F196" s="360"/>
      <c r="G196" s="350"/>
      <c r="H196" s="350"/>
      <c r="I196" s="350"/>
      <c r="J196" s="350"/>
      <c r="K196" s="340"/>
    </row>
    <row r="197" s="1" customFormat="1" ht="18.75" customHeight="1">
      <c r="B197" s="312"/>
      <c r="C197" s="312"/>
      <c r="D197" s="312"/>
      <c r="E197" s="312"/>
      <c r="F197" s="312"/>
      <c r="G197" s="312"/>
      <c r="H197" s="312"/>
      <c r="I197" s="312"/>
      <c r="J197" s="312"/>
      <c r="K197" s="312"/>
    </row>
    <row r="198" s="1" customFormat="1" ht="13.5">
      <c r="B198" s="291"/>
      <c r="C198" s="292"/>
      <c r="D198" s="292"/>
      <c r="E198" s="292"/>
      <c r="F198" s="292"/>
      <c r="G198" s="292"/>
      <c r="H198" s="292"/>
      <c r="I198" s="292"/>
      <c r="J198" s="292"/>
      <c r="K198" s="293"/>
    </row>
    <row r="199" s="1" customFormat="1" ht="21">
      <c r="B199" s="294"/>
      <c r="C199" s="295" t="s">
        <v>1408</v>
      </c>
      <c r="D199" s="295"/>
      <c r="E199" s="295"/>
      <c r="F199" s="295"/>
      <c r="G199" s="295"/>
      <c r="H199" s="295"/>
      <c r="I199" s="295"/>
      <c r="J199" s="295"/>
      <c r="K199" s="296"/>
    </row>
    <row r="200" s="1" customFormat="1" ht="25.5" customHeight="1">
      <c r="B200" s="294"/>
      <c r="C200" s="368" t="s">
        <v>1409</v>
      </c>
      <c r="D200" s="368"/>
      <c r="E200" s="368"/>
      <c r="F200" s="368" t="s">
        <v>1410</v>
      </c>
      <c r="G200" s="369"/>
      <c r="H200" s="368" t="s">
        <v>1411</v>
      </c>
      <c r="I200" s="368"/>
      <c r="J200" s="368"/>
      <c r="K200" s="296"/>
    </row>
    <row r="201" s="1" customFormat="1" ht="5.25" customHeight="1">
      <c r="B201" s="329"/>
      <c r="C201" s="324"/>
      <c r="D201" s="324"/>
      <c r="E201" s="324"/>
      <c r="F201" s="324"/>
      <c r="G201" s="350"/>
      <c r="H201" s="324"/>
      <c r="I201" s="324"/>
      <c r="J201" s="324"/>
      <c r="K201" s="352"/>
    </row>
    <row r="202" s="1" customFormat="1" ht="15" customHeight="1">
      <c r="B202" s="329"/>
      <c r="C202" s="304" t="s">
        <v>1401</v>
      </c>
      <c r="D202" s="304"/>
      <c r="E202" s="304"/>
      <c r="F202" s="327" t="s">
        <v>48</v>
      </c>
      <c r="G202" s="304"/>
      <c r="H202" s="304" t="s">
        <v>1412</v>
      </c>
      <c r="I202" s="304"/>
      <c r="J202" s="304"/>
      <c r="K202" s="352"/>
    </row>
    <row r="203" s="1" customFormat="1" ht="15" customHeight="1">
      <c r="B203" s="329"/>
      <c r="C203" s="304"/>
      <c r="D203" s="304"/>
      <c r="E203" s="304"/>
      <c r="F203" s="327" t="s">
        <v>49</v>
      </c>
      <c r="G203" s="304"/>
      <c r="H203" s="304" t="s">
        <v>1413</v>
      </c>
      <c r="I203" s="304"/>
      <c r="J203" s="304"/>
      <c r="K203" s="352"/>
    </row>
    <row r="204" s="1" customFormat="1" ht="15" customHeight="1">
      <c r="B204" s="329"/>
      <c r="C204" s="304"/>
      <c r="D204" s="304"/>
      <c r="E204" s="304"/>
      <c r="F204" s="327" t="s">
        <v>52</v>
      </c>
      <c r="G204" s="304"/>
      <c r="H204" s="304" t="s">
        <v>1414</v>
      </c>
      <c r="I204" s="304"/>
      <c r="J204" s="304"/>
      <c r="K204" s="352"/>
    </row>
    <row r="205" s="1" customFormat="1" ht="15" customHeight="1">
      <c r="B205" s="329"/>
      <c r="C205" s="304"/>
      <c r="D205" s="304"/>
      <c r="E205" s="304"/>
      <c r="F205" s="327" t="s">
        <v>50</v>
      </c>
      <c r="G205" s="304"/>
      <c r="H205" s="304" t="s">
        <v>1415</v>
      </c>
      <c r="I205" s="304"/>
      <c r="J205" s="304"/>
      <c r="K205" s="352"/>
    </row>
    <row r="206" s="1" customFormat="1" ht="15" customHeight="1">
      <c r="B206" s="329"/>
      <c r="C206" s="304"/>
      <c r="D206" s="304"/>
      <c r="E206" s="304"/>
      <c r="F206" s="327" t="s">
        <v>51</v>
      </c>
      <c r="G206" s="304"/>
      <c r="H206" s="304" t="s">
        <v>1416</v>
      </c>
      <c r="I206" s="304"/>
      <c r="J206" s="304"/>
      <c r="K206" s="352"/>
    </row>
    <row r="207" s="1" customFormat="1" ht="15" customHeight="1">
      <c r="B207" s="329"/>
      <c r="C207" s="304"/>
      <c r="D207" s="304"/>
      <c r="E207" s="304"/>
      <c r="F207" s="327"/>
      <c r="G207" s="304"/>
      <c r="H207" s="304"/>
      <c r="I207" s="304"/>
      <c r="J207" s="304"/>
      <c r="K207" s="352"/>
    </row>
    <row r="208" s="1" customFormat="1" ht="15" customHeight="1">
      <c r="B208" s="329"/>
      <c r="C208" s="304" t="s">
        <v>1357</v>
      </c>
      <c r="D208" s="304"/>
      <c r="E208" s="304"/>
      <c r="F208" s="327" t="s">
        <v>84</v>
      </c>
      <c r="G208" s="304"/>
      <c r="H208" s="304" t="s">
        <v>1417</v>
      </c>
      <c r="I208" s="304"/>
      <c r="J208" s="304"/>
      <c r="K208" s="352"/>
    </row>
    <row r="209" s="1" customFormat="1" ht="15" customHeight="1">
      <c r="B209" s="329"/>
      <c r="C209" s="304"/>
      <c r="D209" s="304"/>
      <c r="E209" s="304"/>
      <c r="F209" s="327" t="s">
        <v>1252</v>
      </c>
      <c r="G209" s="304"/>
      <c r="H209" s="304" t="s">
        <v>1253</v>
      </c>
      <c r="I209" s="304"/>
      <c r="J209" s="304"/>
      <c r="K209" s="352"/>
    </row>
    <row r="210" s="1" customFormat="1" ht="15" customHeight="1">
      <c r="B210" s="329"/>
      <c r="C210" s="304"/>
      <c r="D210" s="304"/>
      <c r="E210" s="304"/>
      <c r="F210" s="327" t="s">
        <v>1250</v>
      </c>
      <c r="G210" s="304"/>
      <c r="H210" s="304" t="s">
        <v>1418</v>
      </c>
      <c r="I210" s="304"/>
      <c r="J210" s="304"/>
      <c r="K210" s="352"/>
    </row>
    <row r="211" s="1" customFormat="1" ht="15" customHeight="1">
      <c r="B211" s="370"/>
      <c r="C211" s="304"/>
      <c r="D211" s="304"/>
      <c r="E211" s="304"/>
      <c r="F211" s="327" t="s">
        <v>1254</v>
      </c>
      <c r="G211" s="365"/>
      <c r="H211" s="356" t="s">
        <v>1255</v>
      </c>
      <c r="I211" s="356"/>
      <c r="J211" s="356"/>
      <c r="K211" s="371"/>
    </row>
    <row r="212" s="1" customFormat="1" ht="15" customHeight="1">
      <c r="B212" s="370"/>
      <c r="C212" s="304"/>
      <c r="D212" s="304"/>
      <c r="E212" s="304"/>
      <c r="F212" s="327" t="s">
        <v>1256</v>
      </c>
      <c r="G212" s="365"/>
      <c r="H212" s="356" t="s">
        <v>1419</v>
      </c>
      <c r="I212" s="356"/>
      <c r="J212" s="356"/>
      <c r="K212" s="371"/>
    </row>
    <row r="213" s="1" customFormat="1" ht="15" customHeight="1">
      <c r="B213" s="370"/>
      <c r="C213" s="304"/>
      <c r="D213" s="304"/>
      <c r="E213" s="304"/>
      <c r="F213" s="327"/>
      <c r="G213" s="365"/>
      <c r="H213" s="356"/>
      <c r="I213" s="356"/>
      <c r="J213" s="356"/>
      <c r="K213" s="371"/>
    </row>
    <row r="214" s="1" customFormat="1" ht="15" customHeight="1">
      <c r="B214" s="370"/>
      <c r="C214" s="304" t="s">
        <v>1381</v>
      </c>
      <c r="D214" s="304"/>
      <c r="E214" s="304"/>
      <c r="F214" s="327">
        <v>1</v>
      </c>
      <c r="G214" s="365"/>
      <c r="H214" s="356" t="s">
        <v>1420</v>
      </c>
      <c r="I214" s="356"/>
      <c r="J214" s="356"/>
      <c r="K214" s="371"/>
    </row>
    <row r="215" s="1" customFormat="1" ht="15" customHeight="1">
      <c r="B215" s="370"/>
      <c r="C215" s="304"/>
      <c r="D215" s="304"/>
      <c r="E215" s="304"/>
      <c r="F215" s="327">
        <v>2</v>
      </c>
      <c r="G215" s="365"/>
      <c r="H215" s="356" t="s">
        <v>1421</v>
      </c>
      <c r="I215" s="356"/>
      <c r="J215" s="356"/>
      <c r="K215" s="371"/>
    </row>
    <row r="216" s="1" customFormat="1" ht="15" customHeight="1">
      <c r="B216" s="370"/>
      <c r="C216" s="304"/>
      <c r="D216" s="304"/>
      <c r="E216" s="304"/>
      <c r="F216" s="327">
        <v>3</v>
      </c>
      <c r="G216" s="365"/>
      <c r="H216" s="356" t="s">
        <v>1422</v>
      </c>
      <c r="I216" s="356"/>
      <c r="J216" s="356"/>
      <c r="K216" s="371"/>
    </row>
    <row r="217" s="1" customFormat="1" ht="15" customHeight="1">
      <c r="B217" s="370"/>
      <c r="C217" s="304"/>
      <c r="D217" s="304"/>
      <c r="E217" s="304"/>
      <c r="F217" s="327">
        <v>4</v>
      </c>
      <c r="G217" s="365"/>
      <c r="H217" s="356" t="s">
        <v>1423</v>
      </c>
      <c r="I217" s="356"/>
      <c r="J217" s="356"/>
      <c r="K217" s="371"/>
    </row>
    <row r="218" s="1" customFormat="1" ht="12.75" customHeight="1">
      <c r="B218" s="372"/>
      <c r="C218" s="373"/>
      <c r="D218" s="373"/>
      <c r="E218" s="373"/>
      <c r="F218" s="373"/>
      <c r="G218" s="373"/>
      <c r="H218" s="373"/>
      <c r="I218" s="373"/>
      <c r="J218" s="373"/>
      <c r="K218" s="37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Jaroslav Stolička</dc:creator>
  <cp:lastModifiedBy>Jaroslav Stolička</cp:lastModifiedBy>
  <dcterms:created xsi:type="dcterms:W3CDTF">2023-03-20T09:11:14Z</dcterms:created>
  <dcterms:modified xsi:type="dcterms:W3CDTF">2023-03-20T09:11:24Z</dcterms:modified>
</cp:coreProperties>
</file>