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SERVERDATA\Odbory\OMIS\OMIS\EZAK\2023\2308 Pa - Oprava komunikací ve vnitrobloku 9. etapy - sever\2_EZAK - zveřejnění\"/>
    </mc:Choice>
  </mc:AlternateContent>
  <xr:revisionPtr revIDLastSave="0" documentId="13_ncr:1_{ADDFE518-9023-49A2-B12D-84E7F19DC0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SO 001 - DIO" sheetId="2" r:id="rId2"/>
    <sheet name="SO 101 - Komunikace" sheetId="3" r:id="rId3"/>
    <sheet name="SO 801 - Vegetační úpravy" sheetId="4" r:id="rId4"/>
    <sheet name="VRN - VRN" sheetId="5" r:id="rId5"/>
    <sheet name="Seznam figur" sheetId="6" r:id="rId6"/>
  </sheets>
  <definedNames>
    <definedName name="_xlnm._FilterDatabase" localSheetId="1" hidden="1">'SO 001 - DIO'!$C$117:$K$135</definedName>
    <definedName name="_xlnm._FilterDatabase" localSheetId="2" hidden="1">'SO 101 - Komunikace'!$C$127:$K$406</definedName>
    <definedName name="_xlnm._FilterDatabase" localSheetId="3" hidden="1">'SO 801 - Vegetační úpravy'!$C$120:$K$219</definedName>
    <definedName name="_xlnm._FilterDatabase" localSheetId="4" hidden="1">'VRN - VRN'!$C$118:$K$130</definedName>
    <definedName name="_xlnm.Print_Titles" localSheetId="0">'Rekapitulace stavby'!$92:$92</definedName>
    <definedName name="_xlnm.Print_Titles" localSheetId="5">'Seznam figur'!$9:$9</definedName>
    <definedName name="_xlnm.Print_Titles" localSheetId="1">'SO 001 - DIO'!$117:$117</definedName>
    <definedName name="_xlnm.Print_Titles" localSheetId="2">'SO 101 - Komunikace'!$127:$127</definedName>
    <definedName name="_xlnm.Print_Titles" localSheetId="3">'SO 801 - Vegetační úpravy'!$120:$120</definedName>
    <definedName name="_xlnm.Print_Titles" localSheetId="4">'VRN - VRN'!$118:$118</definedName>
    <definedName name="_xlnm.Print_Area" localSheetId="0">'Rekapitulace stavby'!$D$4:$AO$76,'Rekapitulace stavby'!$C$82:$AQ$99</definedName>
    <definedName name="_xlnm.Print_Area" localSheetId="5">'Seznam figur'!$C$4:$G$329</definedName>
    <definedName name="_xlnm.Print_Area" localSheetId="1">'SO 001 - DIO'!$C$4:$J$76,'SO 001 - DIO'!$C$82:$J$99,'SO 001 - DIO'!$C$105:$K$135</definedName>
    <definedName name="_xlnm.Print_Area" localSheetId="2">'SO 101 - Komunikace'!$C$4:$J$76,'SO 101 - Komunikace'!$C$82:$J$109,'SO 101 - Komunikace'!$C$115:$K$406</definedName>
    <definedName name="_xlnm.Print_Area" localSheetId="3">'SO 801 - Vegetační úpravy'!$C$4:$J$76,'SO 801 - Vegetační úpravy'!$C$82:$J$102,'SO 801 - Vegetační úpravy'!$C$108:$K$219</definedName>
    <definedName name="_xlnm.Print_Area" localSheetId="4">'VRN - VRN'!$C$4:$J$76,'VRN - VRN'!$C$82:$J$100,'VRN - VRN'!$C$106:$K$130</definedName>
  </definedNames>
  <calcPr calcId="191029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29" i="5"/>
  <c r="BH129" i="5"/>
  <c r="BG129" i="5"/>
  <c r="BF129" i="5"/>
  <c r="T129" i="5"/>
  <c r="T128" i="5"/>
  <c r="R129" i="5"/>
  <c r="R128" i="5" s="1"/>
  <c r="P129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109" i="5"/>
  <c r="J37" i="4"/>
  <c r="J36" i="4"/>
  <c r="AY97" i="1"/>
  <c r="J35" i="4"/>
  <c r="AX97" i="1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T198" i="4"/>
  <c r="R199" i="4"/>
  <c r="R198" i="4" s="1"/>
  <c r="P199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115" i="4" s="1"/>
  <c r="E7" i="4"/>
  <c r="E111" i="4" s="1"/>
  <c r="J37" i="3"/>
  <c r="J36" i="3"/>
  <c r="AY96" i="1" s="1"/>
  <c r="J35" i="3"/>
  <c r="AX96" i="1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T383" i="3"/>
  <c r="R384" i="3"/>
  <c r="R383" i="3"/>
  <c r="P384" i="3"/>
  <c r="P383" i="3" s="1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T178" i="3"/>
  <c r="R179" i="3"/>
  <c r="R178" i="3" s="1"/>
  <c r="P179" i="3"/>
  <c r="P178" i="3" s="1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 s="1"/>
  <c r="J17" i="3"/>
  <c r="J12" i="3"/>
  <c r="J122" i="3"/>
  <c r="E7" i="3"/>
  <c r="E85" i="3" s="1"/>
  <c r="J37" i="2"/>
  <c r="J36" i="2"/>
  <c r="AY95" i="1" s="1"/>
  <c r="J35" i="2"/>
  <c r="AX95" i="1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92" i="2"/>
  <c r="J17" i="2"/>
  <c r="J12" i="2"/>
  <c r="J112" i="2" s="1"/>
  <c r="E7" i="2"/>
  <c r="E85" i="2" s="1"/>
  <c r="L90" i="1"/>
  <c r="AM90" i="1"/>
  <c r="AM89" i="1"/>
  <c r="L89" i="1"/>
  <c r="AM87" i="1"/>
  <c r="L87" i="1"/>
  <c r="L85" i="1"/>
  <c r="L84" i="1"/>
  <c r="J127" i="2"/>
  <c r="BK360" i="3"/>
  <c r="BK191" i="3"/>
  <c r="J131" i="3"/>
  <c r="J355" i="3"/>
  <c r="BK396" i="3"/>
  <c r="BK131" i="3"/>
  <c r="J222" i="3"/>
  <c r="BK139" i="3"/>
  <c r="J350" i="3"/>
  <c r="BK311" i="3"/>
  <c r="J157" i="3"/>
  <c r="BK249" i="3"/>
  <c r="BK291" i="3"/>
  <c r="J270" i="3"/>
  <c r="J203" i="3"/>
  <c r="J375" i="3"/>
  <c r="BK160" i="3"/>
  <c r="J139" i="3"/>
  <c r="J317" i="3"/>
  <c r="BK285" i="3"/>
  <c r="J155" i="3"/>
  <c r="BK184" i="4"/>
  <c r="BK217" i="4"/>
  <c r="J199" i="4"/>
  <c r="J124" i="4"/>
  <c r="J148" i="4"/>
  <c r="J160" i="4"/>
  <c r="J127" i="4"/>
  <c r="J139" i="4"/>
  <c r="J130" i="2"/>
  <c r="J366" i="3"/>
  <c r="J215" i="3"/>
  <c r="J372" i="3"/>
  <c r="BK194" i="3"/>
  <c r="J380" i="3"/>
  <c r="BK136" i="3"/>
  <c r="J343" i="3"/>
  <c r="J228" i="3"/>
  <c r="BK320" i="3"/>
  <c r="J285" i="3"/>
  <c r="J300" i="3"/>
  <c r="BK288" i="3"/>
  <c r="BK258" i="3"/>
  <c r="J237" i="3"/>
  <c r="BK343" i="3"/>
  <c r="BK252" i="3"/>
  <c r="BK188" i="3"/>
  <c r="J320" i="3"/>
  <c r="BK157" i="3"/>
  <c r="J187" i="4"/>
  <c r="BK203" i="4"/>
  <c r="BK169" i="4"/>
  <c r="J145" i="4"/>
  <c r="BK189" i="4"/>
  <c r="J157" i="4"/>
  <c r="J169" i="4"/>
  <c r="J126" i="5"/>
  <c r="J151" i="4"/>
  <c r="J136" i="4"/>
  <c r="BK187" i="4"/>
  <c r="J203" i="4"/>
  <c r="J189" i="4"/>
  <c r="BK129" i="5"/>
  <c r="J121" i="2"/>
  <c r="BK352" i="3"/>
  <c r="BK380" i="3"/>
  <c r="BK231" i="3"/>
  <c r="J384" i="3"/>
  <c r="J369" i="3"/>
  <c r="BK183" i="3"/>
  <c r="BK222" i="3"/>
  <c r="J314" i="3"/>
  <c r="BK273" i="3"/>
  <c r="BK293" i="3"/>
  <c r="J401" i="3"/>
  <c r="J261" i="3"/>
  <c r="J194" i="3"/>
  <c r="BK237" i="3"/>
  <c r="J225" i="3"/>
  <c r="J136" i="3"/>
  <c r="J288" i="3"/>
  <c r="J142" i="3"/>
  <c r="J195" i="4"/>
  <c r="BK166" i="4"/>
  <c r="J154" i="4"/>
  <c r="BK178" i="4"/>
  <c r="J214" i="4"/>
  <c r="J211" i="4"/>
  <c r="BK145" i="4"/>
  <c r="BK130" i="2"/>
  <c r="J267" i="3"/>
  <c r="J388" i="3"/>
  <c r="BK270" i="3"/>
  <c r="BK145" i="3"/>
  <c r="J209" i="3"/>
  <c r="BK350" i="3"/>
  <c r="BK209" i="3"/>
  <c r="J191" i="3"/>
  <c r="BK329" i="3"/>
  <c r="J166" i="3"/>
  <c r="BK308" i="3"/>
  <c r="J357" i="3"/>
  <c r="J241" i="3"/>
  <c r="J360" i="3"/>
  <c r="J163" i="3"/>
  <c r="J200" i="3"/>
  <c r="BK264" i="3"/>
  <c r="BK150" i="3"/>
  <c r="J166" i="4"/>
  <c r="J181" i="4"/>
  <c r="J172" i="4"/>
  <c r="BK192" i="4"/>
  <c r="J163" i="4"/>
  <c r="J124" i="5"/>
  <c r="J34" i="2"/>
  <c r="AW95" i="1" s="1"/>
  <c r="J183" i="3"/>
  <c r="J212" i="3"/>
  <c r="BK345" i="3"/>
  <c r="BK163" i="3"/>
  <c r="BK166" i="3"/>
  <c r="J335" i="3"/>
  <c r="J258" i="3"/>
  <c r="BK317" i="3"/>
  <c r="BK282" i="3"/>
  <c r="BK276" i="3"/>
  <c r="J172" i="3"/>
  <c r="BK169" i="3"/>
  <c r="BK203" i="3"/>
  <c r="J329" i="3"/>
  <c r="BK254" i="3"/>
  <c r="BK211" i="4"/>
  <c r="J178" i="4"/>
  <c r="J208" i="4"/>
  <c r="BK163" i="4"/>
  <c r="BK142" i="4"/>
  <c r="BK172" i="4"/>
  <c r="J142" i="4"/>
  <c r="BK127" i="2"/>
  <c r="J398" i="3"/>
  <c r="BK197" i="3"/>
  <c r="J391" i="3"/>
  <c r="BK404" i="3"/>
  <c r="BK372" i="3"/>
  <c r="BK398" i="3"/>
  <c r="BK212" i="3"/>
  <c r="J282" i="3"/>
  <c r="J338" i="3"/>
  <c r="BK300" i="3"/>
  <c r="BK384" i="3"/>
  <c r="BK155" i="3"/>
  <c r="J311" i="3"/>
  <c r="J231" i="3"/>
  <c r="J175" i="3"/>
  <c r="J264" i="3"/>
  <c r="AS94" i="1"/>
  <c r="BK172" i="3"/>
  <c r="BK363" i="3"/>
  <c r="BK244" i="3"/>
  <c r="BK241" i="3"/>
  <c r="BK375" i="3"/>
  <c r="BK179" i="3"/>
  <c r="J179" i="3"/>
  <c r="BK323" i="3"/>
  <c r="J256" i="3"/>
  <c r="BK332" i="3"/>
  <c r="J153" i="3"/>
  <c r="BK279" i="3"/>
  <c r="J252" i="3"/>
  <c r="J276" i="3"/>
  <c r="J145" i="3"/>
  <c r="J169" i="3"/>
  <c r="J297" i="3"/>
  <c r="BK228" i="3"/>
  <c r="BK124" i="4"/>
  <c r="BK157" i="4"/>
  <c r="J217" i="4"/>
  <c r="BK195" i="4"/>
  <c r="J184" i="4"/>
  <c r="J129" i="5"/>
  <c r="J133" i="2"/>
  <c r="BK355" i="3"/>
  <c r="BK142" i="3"/>
  <c r="BK256" i="3"/>
  <c r="BK391" i="3"/>
  <c r="J150" i="3"/>
  <c r="J341" i="3"/>
  <c r="BK341" i="3"/>
  <c r="BK369" i="3"/>
  <c r="J308" i="3"/>
  <c r="J249" i="3"/>
  <c r="J273" i="3"/>
  <c r="J293" i="3"/>
  <c r="BK267" i="3"/>
  <c r="BK234" i="3"/>
  <c r="J345" i="3"/>
  <c r="J244" i="3"/>
  <c r="J323" i="3"/>
  <c r="J234" i="3"/>
  <c r="J175" i="4"/>
  <c r="J133" i="4"/>
  <c r="BK160" i="4"/>
  <c r="BK148" i="4"/>
  <c r="BK136" i="4"/>
  <c r="BK214" i="4"/>
  <c r="J192" i="4"/>
  <c r="BK122" i="5"/>
  <c r="BK121" i="2"/>
  <c r="BK388" i="3"/>
  <c r="BK338" i="3"/>
  <c r="J188" i="3"/>
  <c r="BK335" i="3"/>
  <c r="BK401" i="3"/>
  <c r="J160" i="3"/>
  <c r="BK366" i="3"/>
  <c r="BK200" i="3"/>
  <c r="BK175" i="3"/>
  <c r="J332" i="3"/>
  <c r="BK261" i="3"/>
  <c r="BK208" i="4"/>
  <c r="BK205" i="4"/>
  <c r="BK127" i="4"/>
  <c r="BK175" i="4"/>
  <c r="BK133" i="4"/>
  <c r="J205" i="4"/>
  <c r="BK139" i="4"/>
  <c r="BK124" i="5"/>
  <c r="BK133" i="2"/>
  <c r="J396" i="3"/>
  <c r="J279" i="3"/>
  <c r="J404" i="3"/>
  <c r="J246" i="3"/>
  <c r="J363" i="3"/>
  <c r="BK357" i="3"/>
  <c r="BK225" i="3"/>
  <c r="J197" i="3"/>
  <c r="J352" i="3"/>
  <c r="BK297" i="3"/>
  <c r="J254" i="3"/>
  <c r="BK246" i="3"/>
  <c r="BK314" i="3"/>
  <c r="BK215" i="3"/>
  <c r="J291" i="3"/>
  <c r="BK153" i="3"/>
  <c r="BK199" i="4"/>
  <c r="J130" i="4"/>
  <c r="BK181" i="4"/>
  <c r="BK151" i="4"/>
  <c r="BK130" i="4"/>
  <c r="BK154" i="4"/>
  <c r="BK126" i="5"/>
  <c r="J122" i="5"/>
  <c r="R240" i="3" l="1"/>
  <c r="BK359" i="3"/>
  <c r="J359" i="3"/>
  <c r="J103" i="3" s="1"/>
  <c r="R120" i="2"/>
  <c r="R119" i="2"/>
  <c r="R118" i="2" s="1"/>
  <c r="R130" i="3"/>
  <c r="P296" i="3"/>
  <c r="P395" i="3"/>
  <c r="P394" i="3" s="1"/>
  <c r="P240" i="3"/>
  <c r="T359" i="3"/>
  <c r="BK395" i="3"/>
  <c r="BK394" i="3"/>
  <c r="J394" i="3" s="1"/>
  <c r="J107" i="3" s="1"/>
  <c r="BK202" i="4"/>
  <c r="J202" i="4" s="1"/>
  <c r="J101" i="4" s="1"/>
  <c r="P130" i="3"/>
  <c r="R296" i="3"/>
  <c r="BK387" i="3"/>
  <c r="BK386" i="3"/>
  <c r="J386" i="3" s="1"/>
  <c r="J105" i="3" s="1"/>
  <c r="BK123" i="4"/>
  <c r="J123" i="4" s="1"/>
  <c r="J98" i="4" s="1"/>
  <c r="BK120" i="2"/>
  <c r="J120" i="2" s="1"/>
  <c r="J98" i="2" s="1"/>
  <c r="R123" i="4"/>
  <c r="R122" i="4" s="1"/>
  <c r="P120" i="2"/>
  <c r="P119" i="2"/>
  <c r="P118" i="2" s="1"/>
  <c r="AU95" i="1" s="1"/>
  <c r="T130" i="3"/>
  <c r="T182" i="3"/>
  <c r="R359" i="3"/>
  <c r="T387" i="3"/>
  <c r="T386" i="3" s="1"/>
  <c r="R202" i="4"/>
  <c r="R201" i="4"/>
  <c r="T121" i="5"/>
  <c r="T120" i="5" s="1"/>
  <c r="T119" i="5" s="1"/>
  <c r="BK182" i="3"/>
  <c r="J182" i="3"/>
  <c r="J100" i="3"/>
  <c r="T296" i="3"/>
  <c r="T395" i="3"/>
  <c r="T394" i="3"/>
  <c r="T123" i="4"/>
  <c r="T122" i="4" s="1"/>
  <c r="P182" i="3"/>
  <c r="BK296" i="3"/>
  <c r="J296" i="3" s="1"/>
  <c r="J102" i="3" s="1"/>
  <c r="R387" i="3"/>
  <c r="R386" i="3" s="1"/>
  <c r="P121" i="5"/>
  <c r="P120" i="5" s="1"/>
  <c r="P119" i="5" s="1"/>
  <c r="AU98" i="1" s="1"/>
  <c r="R182" i="3"/>
  <c r="T240" i="3"/>
  <c r="P387" i="3"/>
  <c r="P386" i="3" s="1"/>
  <c r="P202" i="4"/>
  <c r="P201" i="4"/>
  <c r="R121" i="5"/>
  <c r="R120" i="5" s="1"/>
  <c r="R119" i="5" s="1"/>
  <c r="T120" i="2"/>
  <c r="T119" i="2" s="1"/>
  <c r="T118" i="2" s="1"/>
  <c r="BK130" i="3"/>
  <c r="J130" i="3" s="1"/>
  <c r="J98" i="3" s="1"/>
  <c r="BK240" i="3"/>
  <c r="J240" i="3"/>
  <c r="J101" i="3" s="1"/>
  <c r="P359" i="3"/>
  <c r="R395" i="3"/>
  <c r="R394" i="3" s="1"/>
  <c r="P123" i="4"/>
  <c r="P122" i="4"/>
  <c r="P121" i="4" s="1"/>
  <c r="AU97" i="1" s="1"/>
  <c r="T202" i="4"/>
  <c r="T201" i="4" s="1"/>
  <c r="BK121" i="5"/>
  <c r="E108" i="2"/>
  <c r="BK178" i="3"/>
  <c r="J178" i="3" s="1"/>
  <c r="J99" i="3" s="1"/>
  <c r="BK198" i="4"/>
  <c r="J198" i="4" s="1"/>
  <c r="J99" i="4" s="1"/>
  <c r="BK383" i="3"/>
  <c r="J383" i="3" s="1"/>
  <c r="J104" i="3" s="1"/>
  <c r="BK128" i="5"/>
  <c r="J128" i="5" s="1"/>
  <c r="J99" i="5" s="1"/>
  <c r="BE122" i="5"/>
  <c r="E85" i="5"/>
  <c r="J113" i="5"/>
  <c r="F116" i="5"/>
  <c r="BE124" i="5"/>
  <c r="BE126" i="5"/>
  <c r="BE129" i="5"/>
  <c r="F118" i="4"/>
  <c r="BE133" i="4"/>
  <c r="BE148" i="4"/>
  <c r="BE184" i="4"/>
  <c r="BE130" i="4"/>
  <c r="BE187" i="4"/>
  <c r="BE192" i="4"/>
  <c r="BE195" i="4"/>
  <c r="BE205" i="4"/>
  <c r="BE124" i="4"/>
  <c r="BE175" i="4"/>
  <c r="BE181" i="4"/>
  <c r="BE199" i="4"/>
  <c r="BE163" i="4"/>
  <c r="BE208" i="4"/>
  <c r="J395" i="3"/>
  <c r="J108" i="3" s="1"/>
  <c r="BE211" i="4"/>
  <c r="BE217" i="4"/>
  <c r="E85" i="4"/>
  <c r="BE139" i="4"/>
  <c r="BE157" i="4"/>
  <c r="BE145" i="4"/>
  <c r="BE154" i="4"/>
  <c r="BE203" i="4"/>
  <c r="J387" i="3"/>
  <c r="J106" i="3"/>
  <c r="J89" i="4"/>
  <c r="BE151" i="4"/>
  <c r="BE172" i="4"/>
  <c r="BE214" i="4"/>
  <c r="BE169" i="4"/>
  <c r="BE136" i="4"/>
  <c r="BE160" i="4"/>
  <c r="BE166" i="4"/>
  <c r="BE127" i="4"/>
  <c r="BE142" i="4"/>
  <c r="BE178" i="4"/>
  <c r="BE189" i="4"/>
  <c r="F125" i="3"/>
  <c r="BE241" i="3"/>
  <c r="BE282" i="3"/>
  <c r="BE291" i="3"/>
  <c r="BE300" i="3"/>
  <c r="BE311" i="3"/>
  <c r="BE329" i="3"/>
  <c r="BE166" i="3"/>
  <c r="BE175" i="3"/>
  <c r="BE237" i="3"/>
  <c r="BE273" i="3"/>
  <c r="BE332" i="3"/>
  <c r="BE150" i="3"/>
  <c r="BE155" i="3"/>
  <c r="BE252" i="3"/>
  <c r="BE366" i="3"/>
  <c r="BE188" i="3"/>
  <c r="BE200" i="3"/>
  <c r="BE209" i="3"/>
  <c r="BE222" i="3"/>
  <c r="BE256" i="3"/>
  <c r="BE343" i="3"/>
  <c r="BE355" i="3"/>
  <c r="BE375" i="3"/>
  <c r="E118" i="3"/>
  <c r="BE163" i="3"/>
  <c r="BE254" i="3"/>
  <c r="BE293" i="3"/>
  <c r="BE297" i="3"/>
  <c r="BE308" i="3"/>
  <c r="BE317" i="3"/>
  <c r="BE320" i="3"/>
  <c r="BE335" i="3"/>
  <c r="BE341" i="3"/>
  <c r="BE360" i="3"/>
  <c r="BE372" i="3"/>
  <c r="BE391" i="3"/>
  <c r="J89" i="3"/>
  <c r="BE142" i="3"/>
  <c r="BE279" i="3"/>
  <c r="BE285" i="3"/>
  <c r="BE323" i="3"/>
  <c r="BE352" i="3"/>
  <c r="BE357" i="3"/>
  <c r="BE363" i="3"/>
  <c r="BE398" i="3"/>
  <c r="BE401" i="3"/>
  <c r="BE139" i="3"/>
  <c r="BE160" i="3"/>
  <c r="BE234" i="3"/>
  <c r="BE261" i="3"/>
  <c r="BE264" i="3"/>
  <c r="BE288" i="3"/>
  <c r="BE314" i="3"/>
  <c r="BE131" i="3"/>
  <c r="BE136" i="3"/>
  <c r="BE183" i="3"/>
  <c r="BE244" i="3"/>
  <c r="BE270" i="3"/>
  <c r="BE350" i="3"/>
  <c r="BE369" i="3"/>
  <c r="BE388" i="3"/>
  <c r="BE191" i="3"/>
  <c r="BE194" i="3"/>
  <c r="BE197" i="3"/>
  <c r="BE215" i="3"/>
  <c r="BE228" i="3"/>
  <c r="BE246" i="3"/>
  <c r="BE276" i="3"/>
  <c r="BE153" i="3"/>
  <c r="BE169" i="3"/>
  <c r="BE179" i="3"/>
  <c r="BE212" i="3"/>
  <c r="BE225" i="3"/>
  <c r="BE267" i="3"/>
  <c r="BE345" i="3"/>
  <c r="BE404" i="3"/>
  <c r="BE172" i="3"/>
  <c r="BE203" i="3"/>
  <c r="BE249" i="3"/>
  <c r="BE258" i="3"/>
  <c r="BE338" i="3"/>
  <c r="BE396" i="3"/>
  <c r="BE145" i="3"/>
  <c r="BE157" i="3"/>
  <c r="BE231" i="3"/>
  <c r="BE380" i="3"/>
  <c r="BE384" i="3"/>
  <c r="F115" i="2"/>
  <c r="BE121" i="2"/>
  <c r="BE133" i="2"/>
  <c r="BE127" i="2"/>
  <c r="J89" i="2"/>
  <c r="BE130" i="2"/>
  <c r="F35" i="2"/>
  <c r="BB95" i="1"/>
  <c r="F37" i="3"/>
  <c r="BD96" i="1" s="1"/>
  <c r="F35" i="4"/>
  <c r="BB97" i="1"/>
  <c r="F36" i="4"/>
  <c r="BC97" i="1"/>
  <c r="F36" i="2"/>
  <c r="BC95" i="1" s="1"/>
  <c r="J34" i="4"/>
  <c r="AW97" i="1"/>
  <c r="F34" i="4"/>
  <c r="BA97" i="1"/>
  <c r="F35" i="5"/>
  <c r="BB98" i="1" s="1"/>
  <c r="F37" i="5"/>
  <c r="BD98" i="1"/>
  <c r="F36" i="3"/>
  <c r="BC96" i="1"/>
  <c r="J34" i="3"/>
  <c r="AW96" i="1" s="1"/>
  <c r="F34" i="2"/>
  <c r="BA95" i="1"/>
  <c r="J34" i="5"/>
  <c r="AW98" i="1"/>
  <c r="F35" i="3"/>
  <c r="BB96" i="1" s="1"/>
  <c r="F37" i="2"/>
  <c r="BD95" i="1"/>
  <c r="F37" i="4"/>
  <c r="BD97" i="1" s="1"/>
  <c r="F34" i="5"/>
  <c r="BA98" i="1"/>
  <c r="F36" i="5"/>
  <c r="BC98" i="1" s="1"/>
  <c r="F34" i="3"/>
  <c r="BA96" i="1" s="1"/>
  <c r="BK119" i="2" l="1"/>
  <c r="BK118" i="2" s="1"/>
  <c r="J118" i="2" s="1"/>
  <c r="J30" i="2" s="1"/>
  <c r="AG95" i="1" s="1"/>
  <c r="BK122" i="4"/>
  <c r="J122" i="4" s="1"/>
  <c r="J97" i="4" s="1"/>
  <c r="BK201" i="4"/>
  <c r="J201" i="4" s="1"/>
  <c r="J100" i="4" s="1"/>
  <c r="T121" i="4"/>
  <c r="BK120" i="5"/>
  <c r="BK119" i="5"/>
  <c r="J119" i="5"/>
  <c r="T129" i="3"/>
  <c r="T128" i="3" s="1"/>
  <c r="P129" i="3"/>
  <c r="P128" i="3"/>
  <c r="AU96" i="1"/>
  <c r="R129" i="3"/>
  <c r="R128" i="3"/>
  <c r="BK129" i="3"/>
  <c r="J129" i="3" s="1"/>
  <c r="J97" i="3" s="1"/>
  <c r="R121" i="4"/>
  <c r="J121" i="5"/>
  <c r="J98" i="5"/>
  <c r="J119" i="2"/>
  <c r="J97" i="2"/>
  <c r="J33" i="3"/>
  <c r="AV96" i="1" s="1"/>
  <c r="AT96" i="1" s="1"/>
  <c r="J30" i="5"/>
  <c r="AG98" i="1"/>
  <c r="AN98" i="1" s="1"/>
  <c r="J33" i="2"/>
  <c r="AV95" i="1" s="1"/>
  <c r="AT95" i="1" s="1"/>
  <c r="BB94" i="1"/>
  <c r="W31" i="1"/>
  <c r="J33" i="5"/>
  <c r="AV98" i="1" s="1"/>
  <c r="AT98" i="1" s="1"/>
  <c r="AU94" i="1"/>
  <c r="F33" i="4"/>
  <c r="AZ97" i="1" s="1"/>
  <c r="F33" i="3"/>
  <c r="AZ96" i="1" s="1"/>
  <c r="F33" i="2"/>
  <c r="AZ95" i="1"/>
  <c r="BC94" i="1"/>
  <c r="W32" i="1" s="1"/>
  <c r="BA94" i="1"/>
  <c r="W30" i="1" s="1"/>
  <c r="J33" i="4"/>
  <c r="AV97" i="1"/>
  <c r="AT97" i="1"/>
  <c r="F33" i="5"/>
  <c r="AZ98" i="1"/>
  <c r="BD94" i="1"/>
  <c r="W33" i="1"/>
  <c r="AN95" i="1" l="1"/>
  <c r="J96" i="2"/>
  <c r="BK121" i="4"/>
  <c r="J121" i="4" s="1"/>
  <c r="J96" i="4" s="1"/>
  <c r="J96" i="5"/>
  <c r="J120" i="5"/>
  <c r="J97" i="5"/>
  <c r="BK128" i="3"/>
  <c r="J128" i="3"/>
  <c r="J39" i="5"/>
  <c r="J39" i="2"/>
  <c r="J30" i="3"/>
  <c r="AG96" i="1"/>
  <c r="AX94" i="1"/>
  <c r="AW94" i="1"/>
  <c r="AK30" i="1"/>
  <c r="AZ94" i="1"/>
  <c r="W29" i="1"/>
  <c r="AY94" i="1"/>
  <c r="J30" i="4" l="1"/>
  <c r="AG97" i="1" s="1"/>
  <c r="AG94" i="1" s="1"/>
  <c r="AK26" i="1" s="1"/>
  <c r="J39" i="3"/>
  <c r="J96" i="3"/>
  <c r="J39" i="4"/>
  <c r="AN97" i="1"/>
  <c r="AN96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<sst xmlns="http://schemas.openxmlformats.org/spreadsheetml/2006/main" count="5443" uniqueCount="880">
  <si>
    <t>Export Komplet</t>
  </si>
  <si>
    <t/>
  </si>
  <si>
    <t>2.0</t>
  </si>
  <si>
    <t>ZAMOK</t>
  </si>
  <si>
    <t>False</t>
  </si>
  <si>
    <t>{16ffd216-a15d-4e42-907e-6f55568beb4b}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</si>
  <si>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</si>
  <si>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</si>
  <si>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</si>
  <si>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</si>
  <si>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</si>
  <si>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</si>
  <si>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</si>
  <si>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</si>
  <si>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</si>
  <si>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</si>
  <si>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</si>
  <si>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oprava komunikacíve vnitrobloku IX. etapa sever</t>
  </si>
  <si>
    <t>KSO:</t>
  </si>
  <si>
    <t>CC-CZ:</t>
  </si>
  <si>
    <t>Místo:</t>
  </si>
  <si>
    <t>Ostrov</t>
  </si>
  <si>
    <t>Datum: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</si>
  <si>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</si>
  <si>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</si>
  <si>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</si>
  <si>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</si>
  <si>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</si>
  <si>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</si>
  <si>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</si>
  <si>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</si>
  <si>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</si>
  <si>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</si>
  <si>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</si>
  <si>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</si>
  <si>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</si>
  <si>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</si>
  <si>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</si>
  <si>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</si>
  <si>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</si>
  <si>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</si>
  <si>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</si>
  <si>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</si>
  <si>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</si>
  <si>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</si>
  <si>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</si>
  <si>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</si>
  <si>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</si>
  <si>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</si>
  <si>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</si>
  <si>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</si>
  <si>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</si>
  <si>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</si>
  <si>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</si>
  <si>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</si>
  <si>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</si>
  <si>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</si>
  <si>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</si>
  <si>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</si>
  <si>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</si>
  <si>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</si>
  <si>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</si>
  <si>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</si>
  <si>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</si>
  <si>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</si>
  <si>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</si>
  <si>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</si>
  <si>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</si>
  <si>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</si>
  <si>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</si>
  <si>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</si>
  <si>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</si>
  <si>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</si>
  <si>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</si>
  <si>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</si>
  <si>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</si>
  <si>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</si>
  <si>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</si>
  <si>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</si>
  <si>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</si>
  <si>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</si>
  <si>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</si>
  <si>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</si>
  <si>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</si>
  <si>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</si>
  <si>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</si>
  <si>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</si>
  <si>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{15228145-d14c-431a-b887-f5c086cefe0e}</t>
  </si>
  <si>
    <t>2</t>
  </si>
  <si>
    <t>SO 101</t>
  </si>
  <si>
    <t>Komunikace</t>
  </si>
  <si>
    <t>{16e79779-f134-4dc9-8a1f-24efefc4e3e9}</t>
  </si>
  <si>
    <t>SO 801</t>
  </si>
  <si>
    <t>Vegetační úpravy</t>
  </si>
  <si>
    <t>{74c7fbda-6813-49f9-81a0-ee299bdeca12}</t>
  </si>
  <si>
    <t>VRN</t>
  </si>
  <si>
    <t>{1d9cf264-5b8a-4a8d-8d0f-36eac05448bd}</t>
  </si>
  <si>
    <t>znacky</t>
  </si>
  <si>
    <t>13</t>
  </si>
  <si>
    <t>Z2</t>
  </si>
  <si>
    <t>7</t>
  </si>
  <si>
    <t>KRYCÍ LIST SOUPISU PRACÍ</t>
  </si>
  <si>
    <t>Objekt: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</si>
  <si>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</si>
  <si>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</si>
  <si>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</si>
  <si>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</si>
  <si>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</si>
  <si>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</si>
  <si>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</si>
  <si>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</si>
  <si>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</si>
  <si>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</si>
  <si>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</si>
  <si>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</si>
  <si>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</si>
  <si>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</si>
  <si>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</si>
  <si>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</si>
  <si>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</si>
  <si>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</si>
  <si>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</si>
  <si>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</si>
  <si>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</si>
  <si>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</si>
  <si>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</si>
  <si>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</si>
  <si>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</si>
  <si>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</si>
  <si>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</si>
  <si>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</si>
  <si>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</si>
  <si>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</si>
  <si>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2022 02</t>
  </si>
  <si>
    <t>4</t>
  </si>
  <si>
    <t>-288361884</t>
  </si>
  <si>
    <t>PP</t>
  </si>
  <si>
    <t>Montáž a demontáž dočasných dopravních značek kompletních značek vč. podstavce a sloupku základních</t>
  </si>
  <si>
    <t>VV</t>
  </si>
  <si>
    <t>B1</t>
  </si>
  <si>
    <t>5</t>
  </si>
  <si>
    <t>B30</t>
  </si>
  <si>
    <t>3</t>
  </si>
  <si>
    <t>E13</t>
  </si>
  <si>
    <t>Součet</t>
  </si>
  <si>
    <t>913121211</t>
  </si>
  <si>
    <t>Příplatek k dočasné dopravní značce kompletní základní za první a ZKD den použití</t>
  </si>
  <si>
    <t>-1808755439</t>
  </si>
  <si>
    <t>Montáž a demontáž dočasných dopravních značek Příplatek za první a každý další den použití dočasných dopravních značek k ceně 12-1111</t>
  </si>
  <si>
    <t>znacky*60</t>
  </si>
  <si>
    <t>913211113</t>
  </si>
  <si>
    <t>Montáž a demontáž dočasné dopravní zábrany reflexní šířky 3 m</t>
  </si>
  <si>
    <t>2083808490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</si>
  <si>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</si>
  <si>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</si>
  <si>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</si>
  <si>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314081145</t>
  </si>
  <si>
    <t>Montáž a demontáž dočasných dopravních zábran Příplatek za první a každý další den použití dočasných dopravních zábran k ceně 21-1113</t>
  </si>
  <si>
    <t>Z2*60</t>
  </si>
  <si>
    <t>dl_chod_80</t>
  </si>
  <si>
    <t>5,446</t>
  </si>
  <si>
    <t>dl_sil_80</t>
  </si>
  <si>
    <t>1158,126</t>
  </si>
  <si>
    <t>voz_1</t>
  </si>
  <si>
    <t>958,578</t>
  </si>
  <si>
    <t>voz_2</t>
  </si>
  <si>
    <t>199,548</t>
  </si>
  <si>
    <t>dl_80</t>
  </si>
  <si>
    <t>1163,572</t>
  </si>
  <si>
    <t>dl_ch_prir</t>
  </si>
  <si>
    <t>146,724</t>
  </si>
  <si>
    <t>dl_ch_okr</t>
  </si>
  <si>
    <t>14,257</t>
  </si>
  <si>
    <t>SO 101 - Komunikace</t>
  </si>
  <si>
    <t>dl_ch</t>
  </si>
  <si>
    <t>168,125</t>
  </si>
  <si>
    <t>dl_veget</t>
  </si>
  <si>
    <t>30,431</t>
  </si>
  <si>
    <t>dlazdice</t>
  </si>
  <si>
    <t>69,534</t>
  </si>
  <si>
    <t>obr_sil_30_100</t>
  </si>
  <si>
    <t>248,254</t>
  </si>
  <si>
    <t>obr_sil_25_100</t>
  </si>
  <si>
    <t>86,032</t>
  </si>
  <si>
    <t>obr_sil_25_50</t>
  </si>
  <si>
    <t>48,164</t>
  </si>
  <si>
    <t>obr_sil_R100</t>
  </si>
  <si>
    <t>1,564</t>
  </si>
  <si>
    <t>obr_sil_R200</t>
  </si>
  <si>
    <t>7,33</t>
  </si>
  <si>
    <t>obr_ch_8_50</t>
  </si>
  <si>
    <t>399,1</t>
  </si>
  <si>
    <t>obr_ch_R50</t>
  </si>
  <si>
    <t>2,356</t>
  </si>
  <si>
    <t>obr_ch_R100</t>
  </si>
  <si>
    <t>12,566</t>
  </si>
  <si>
    <t>UV</t>
  </si>
  <si>
    <t>KG160</t>
  </si>
  <si>
    <t>58,5</t>
  </si>
  <si>
    <t>DZ</t>
  </si>
  <si>
    <t>sondy</t>
  </si>
  <si>
    <t>10</t>
  </si>
  <si>
    <t>nopova</t>
  </si>
  <si>
    <t>189,184</t>
  </si>
  <si>
    <t>prekop</t>
  </si>
  <si>
    <t>7,144</t>
  </si>
  <si>
    <t>dem_ziv_1</t>
  </si>
  <si>
    <t>220,935</t>
  </si>
  <si>
    <t>dem_ziv_2</t>
  </si>
  <si>
    <t>1311,04</t>
  </si>
  <si>
    <t>dem_bet_ch</t>
  </si>
  <si>
    <t>107,219</t>
  </si>
  <si>
    <t>sut_kam</t>
  </si>
  <si>
    <t>477,413</t>
  </si>
  <si>
    <t>sut_bet</t>
  </si>
  <si>
    <t>153,399</t>
  </si>
  <si>
    <t>sut_kus</t>
  </si>
  <si>
    <t>842,788</t>
  </si>
  <si>
    <t>sut_ziv</t>
  </si>
  <si>
    <t>689,389</t>
  </si>
  <si>
    <t>odvoz_zem</t>
  </si>
  <si>
    <t>129,56</t>
  </si>
  <si>
    <t>odkop</t>
  </si>
  <si>
    <t>106,25</t>
  </si>
  <si>
    <t>obetonovani</t>
  </si>
  <si>
    <t>12,582</t>
  </si>
  <si>
    <t>loze</t>
  </si>
  <si>
    <t>4,68</t>
  </si>
  <si>
    <t>ryha_stroj</t>
  </si>
  <si>
    <t>66,3</t>
  </si>
  <si>
    <t>ryha_ruc</t>
  </si>
  <si>
    <t>14,4</t>
  </si>
  <si>
    <t>zasyp</t>
  </si>
  <si>
    <t>57,39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</si>
  <si>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</si>
  <si>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</si>
  <si>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</si>
  <si>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</si>
  <si>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</si>
  <si>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</si>
  <si>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</si>
  <si>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</si>
  <si>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</si>
  <si>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</si>
  <si>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</si>
  <si>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</si>
  <si>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</si>
  <si>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</si>
  <si>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1634401220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</si>
  <si>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</si>
  <si>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dem_dl</t>
  </si>
  <si>
    <t>2,380+7,619+6,387+6,569+9,381+4,261+4,874+1,292+1,353</t>
  </si>
  <si>
    <t>113107131</t>
  </si>
  <si>
    <t>Odstranění podkladu z betonu prostého tl přes 100 do 150 mm ručně</t>
  </si>
  <si>
    <t>1981832174</t>
  </si>
  <si>
    <t>Odstranění podkladů nebo krytů ručně s přemístěním hmot na skládku na vzdálenost do 3 m nebo s naložením na dopravní prostředek z betonu prostého, o tl. vrstvy přes 100 do 150 mm</t>
  </si>
  <si>
    <t>113107222</t>
  </si>
  <si>
    <t>Odstranění podkladu z kameniva drceného tl přes 100 do 200 mm strojně pl přes 200 m2</t>
  </si>
  <si>
    <t>1635722036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</si>
  <si>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</si>
  <si>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dem_ziv_2+dem_bet_ch</t>
  </si>
  <si>
    <t>113107223</t>
  </si>
  <si>
    <t>Odstranění podkladu z kameniva drceného tl přes 200 do 300 mm strojně pl přes 200 m2</t>
  </si>
  <si>
    <t>1263356410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</si>
  <si>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</si>
  <si>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113107244</t>
  </si>
  <si>
    <t>Odstranění podkladu nebo krytu živičného tl přes 150 do 200 mm strojně pl přes 200 m2</t>
  </si>
  <si>
    <t>682812898</t>
  </si>
  <si>
    <t>Odstranění podkladů nebo krytů strojně plochy jednotlivě přes 200 m2 s přemístěním hmot na skládku na vzdálenost do 20 m nebo s naložením na dopravní prostředek živičných, o tl. vrstvy přes 150 do 200 mm</t>
  </si>
  <si>
    <t>6</t>
  </si>
  <si>
    <t>113107331</t>
  </si>
  <si>
    <t>Odstranění podkladu z betonu prostého tl přes 100 do 150 mm strojně pl do 50 m2</t>
  </si>
  <si>
    <t>1885607641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</si>
  <si>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</si>
  <si>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dem_bet_voz</t>
  </si>
  <si>
    <t>9,657</t>
  </si>
  <si>
    <t>113202111</t>
  </si>
  <si>
    <t>Vytrhání obrub krajníků obrubníků stojatých</t>
  </si>
  <si>
    <t>m</t>
  </si>
  <si>
    <t>-1836312604</t>
  </si>
  <si>
    <t>Vytrhání obrub s vybouráním lože, s přemístěním hmot na skládku na vzdálenost do 3 m nebo s naložením na dopravní prostředek z krajníků nebo obrubníků stojatých</t>
  </si>
  <si>
    <t>8</t>
  </si>
  <si>
    <t>113204111</t>
  </si>
  <si>
    <t>Vytrhání obrub záhonových</t>
  </si>
  <si>
    <t>-339260257</t>
  </si>
  <si>
    <t>Vytrhání obrub s vybouráním lože, s přemístěním hmot na skládku na vzdálenost do 3 m nebo s naložením na dopravní prostředek záhonových</t>
  </si>
  <si>
    <t>122452204</t>
  </si>
  <si>
    <t>Odkopávky a prokopávky nezapažené pro silnice a dálnice v hornině třídy těžitelnosti II objem do 500 m3 strojně</t>
  </si>
  <si>
    <t>m3</t>
  </si>
  <si>
    <t>-681810757</t>
  </si>
  <si>
    <t>Odkopávky a prokopávky nezapažené pro silnice a dálnice strojně v hornině třídy těžitelnosti II přes 100 do 500 m3</t>
  </si>
  <si>
    <t>132212121</t>
  </si>
  <si>
    <t>Hloubení zapažených rýh šířky do 800 mm v soudržných horninách třídy těžitelnosti I skupiny 3 ručně</t>
  </si>
  <si>
    <t>-1926705269</t>
  </si>
  <si>
    <t>Hloubení zapažených rýh šířky do 800 mm ručně s urovnáním dna do předepsaného profilu a spádu v hornině třídy těžitelnosti I skupiny 3 soudržných</t>
  </si>
  <si>
    <t>(1+2+4+2+2+1)*0,8*1,5</t>
  </si>
  <si>
    <t>11</t>
  </si>
  <si>
    <t>132251104</t>
  </si>
  <si>
    <t>Hloubení rýh nezapažených š do 800 mm v hornině třídy těžitelnosti I skupiny 3 objem přes 100 m3 strojně</t>
  </si>
  <si>
    <t>-826740525</t>
  </si>
  <si>
    <t>Hloubení nezapažených rýh šířky do 800 mm strojně s urovnáním dna do předepsaného profilu a spádu v hornině třídy těžitelnosti I skupiny 3 přes 100 m3</t>
  </si>
  <si>
    <t>KG160*0,8*1,5-ryha_ruc+1*1*1,5*UV</t>
  </si>
  <si>
    <t>12</t>
  </si>
  <si>
    <t>162751117</t>
  </si>
  <si>
    <t>Vodorovné přemístění přes 9 000 do 10000 m výkopku/sypaniny z horniny třídy těžitelnosti I skupiny 1 až 3  (RC Sadov 11 km)</t>
  </si>
  <si>
    <t>-1254959565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</si>
  <si>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</si>
  <si>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ryha_ruc+ryha_stroj-zasyp+odkop</t>
  </si>
  <si>
    <t>162751119</t>
  </si>
  <si>
    <t>Příplatek k vodorovnému přemístění výkopku/sypaniny z horniny třídy těžitelnosti I skupiny 1 až 3 ZKD 1000 m přes 10000 m (další 1 km)</t>
  </si>
  <si>
    <t>1374328376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</si>
  <si>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</si>
  <si>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1*odvoz_zem</t>
  </si>
  <si>
    <t>14</t>
  </si>
  <si>
    <t>174151101</t>
  </si>
  <si>
    <t>Zásyp jam, šachet rýh nebo kolem objektů sypaninou se zhutněním</t>
  </si>
  <si>
    <t>-1031305529</t>
  </si>
  <si>
    <t>Zásyp sypaninou z jakékoliv horniny strojně s uložením výkopku ve vrstvách se zhutněním jam, šachet, rýh nebo kolem objektů v těchto vykopávkách</t>
  </si>
  <si>
    <t>ryha_ruc+ryha_stroj-loze-obetonovani-UV*0,864</t>
  </si>
  <si>
    <t>181152302</t>
  </si>
  <si>
    <t>Úprava pláně pro silnice a dálnice v zářezech se zhutněním</t>
  </si>
  <si>
    <t>136292591</t>
  </si>
  <si>
    <t>Úprava pláně na stavbách silnic a dálnic strojně v zářezech mimo skalních se zhutněním</t>
  </si>
  <si>
    <t>dl_ch+prekop+dl_80+dl_veget+dlazdice</t>
  </si>
  <si>
    <t>Vodorovné konstrukce</t>
  </si>
  <si>
    <t>16</t>
  </si>
  <si>
    <t>451572111</t>
  </si>
  <si>
    <t>Lože pod potrubí otevřený výkop z kameniva drobného těženého</t>
  </si>
  <si>
    <t>1271788982</t>
  </si>
  <si>
    <t>Lože pod potrubí, stoky a drobné objekty v otevřeném výkopu z kameniva drobného těženého 0 až 4 mm</t>
  </si>
  <si>
    <t>KG160*0,8*0,1</t>
  </si>
  <si>
    <t>Komunikace pozemní</t>
  </si>
  <si>
    <t>17</t>
  </si>
  <si>
    <t>564851111</t>
  </si>
  <si>
    <t>Podklad ze štěrkodrtě ŠD plochy přes 100 m2 tl 150 mm</t>
  </si>
  <si>
    <t>-40807340</t>
  </si>
  <si>
    <t>Podklad ze štěrkodrti ŠD s rozprostřením a zhutněním plochy přes 100 m2, po zhutnění tl. 150 mm</t>
  </si>
  <si>
    <t>dl_ch+prekop</t>
  </si>
  <si>
    <t>pristresek</t>
  </si>
  <si>
    <t>2,5</t>
  </si>
  <si>
    <t>18</t>
  </si>
  <si>
    <t>564851114</t>
  </si>
  <si>
    <t>Podklad ze štěrkodrtě ŠD plochy přes 100 m2 tl 180 mm</t>
  </si>
  <si>
    <t>-171640288</t>
  </si>
  <si>
    <t>Podklad ze štěrkodrti ŠD s rozprostřením a zhutněním plochy přes 100 m2, po zhutnění tl. 180 mm</t>
  </si>
  <si>
    <t>19</t>
  </si>
  <si>
    <t>564861111</t>
  </si>
  <si>
    <t>Podklad ze štěrkodrtě ŠD plochy přes 100 m2 tl 200 mm</t>
  </si>
  <si>
    <t>630216893</t>
  </si>
  <si>
    <t>Podklad ze štěrkodrti ŠD s rozprostřením a zhutněním plochy přes 100 m2, po zhutnění tl. 200 mm</t>
  </si>
  <si>
    <t>20</t>
  </si>
  <si>
    <t>564871011</t>
  </si>
  <si>
    <t>Podklad ze štěrkodrtě ŠD plochy do 100 m2 tl 250 mm</t>
  </si>
  <si>
    <t>-537434546</t>
  </si>
  <si>
    <t>Podklad ze štěrkodrti ŠD s rozprostřením a zhutněním plochy jednotlivě do 100 m2, po zhutnění tl. 250 mm</t>
  </si>
  <si>
    <t>567122111</t>
  </si>
  <si>
    <t>Podklad ze směsi stmelené cementem SC C 8/10 (KSC I) tl 120 mm</t>
  </si>
  <si>
    <t>1691220658</t>
  </si>
  <si>
    <t>Podklad ze směsi stmelené cementem SC bez dilatačních spár, s rozprostřením a zhutněním SC C 8/10 (KSC I), po zhutnění tl. 120 mm</t>
  </si>
  <si>
    <t>22</t>
  </si>
  <si>
    <t>567122113</t>
  </si>
  <si>
    <t>Podklad ze směsi stmelené cementem SC C 8/10 (KSC I) tl 140 mm</t>
  </si>
  <si>
    <t>632739587</t>
  </si>
  <si>
    <t>Podklad ze směsi stmelené cementem SC bez dilatačních spár, s rozprostřením a zhutněním SC C 8/10 (KSC I), po zhutnění tl. 140 mm</t>
  </si>
  <si>
    <t>23</t>
  </si>
  <si>
    <t>596211112</t>
  </si>
  <si>
    <t>Kladení zámkové dlažby komunikací pro pěší ručně tl 60 mm skupiny A pl přes 100 do 300 m2</t>
  </si>
  <si>
    <t>-1928372043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</si>
  <si>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</si>
  <si>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24</t>
  </si>
  <si>
    <t>M</t>
  </si>
  <si>
    <t>59245018</t>
  </si>
  <si>
    <t>dlažba tvar obdélník betonová 200x100x60mm přírodní</t>
  </si>
  <si>
    <t>-1444435918</t>
  </si>
  <si>
    <t>dl_ch_prir*1,02</t>
  </si>
  <si>
    <t>25</t>
  </si>
  <si>
    <t>59245008</t>
  </si>
  <si>
    <t>dlažba tvar obdélník betonová 200x100x60mm barevná</t>
  </si>
  <si>
    <t>1187296691</t>
  </si>
  <si>
    <t>dl_ch_okr*1,02</t>
  </si>
  <si>
    <t>26</t>
  </si>
  <si>
    <t>596212213</t>
  </si>
  <si>
    <t>Kladení zámkové dlažby pozemních komunikací ručně tl 80 mm skupiny A pl přes 300 m2</t>
  </si>
  <si>
    <t>560484200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</si>
  <si>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</si>
  <si>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630,632+327,946</t>
  </si>
  <si>
    <t>Mezisoučet</t>
  </si>
  <si>
    <t>1,667+3,779</t>
  </si>
  <si>
    <t>27</t>
  </si>
  <si>
    <t>59245030</t>
  </si>
  <si>
    <t>dlažba tvar čtverec betonová 200x200x80mm přírodní</t>
  </si>
  <si>
    <t>-725078828</t>
  </si>
  <si>
    <t>dl_sil_80*1,02</t>
  </si>
  <si>
    <t>28</t>
  </si>
  <si>
    <t>59245020</t>
  </si>
  <si>
    <t>dlažba tvar obdélník betonová 200x100x80mm přírodní</t>
  </si>
  <si>
    <t>28239540</t>
  </si>
  <si>
    <t>dl_chod_80*1,02</t>
  </si>
  <si>
    <t>29</t>
  </si>
  <si>
    <t>596412312</t>
  </si>
  <si>
    <t>Kladení dlažby z vegetačních tvárnic pozemních komunikací tl do 100 mm pl do 300 m2</t>
  </si>
  <si>
    <t>828263354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</si>
  <si>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</si>
  <si>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7,492+9,019+13,920</t>
  </si>
  <si>
    <t>30</t>
  </si>
  <si>
    <t>59245031</t>
  </si>
  <si>
    <t>dlažba plošná betonová vegetační 600x400x100mm</t>
  </si>
  <si>
    <t>-1565691602</t>
  </si>
  <si>
    <t>dl_veget*1,02</t>
  </si>
  <si>
    <t>31</t>
  </si>
  <si>
    <t>596811221</t>
  </si>
  <si>
    <t>Kladení betonové dlažby komunikací pro pěší do lože z kameniva velikosti přes 0,09 do 0,25 m2 pl přes 50 do 100 m2</t>
  </si>
  <si>
    <t>-920927611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</si>
  <si>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</si>
  <si>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20,707+27,383+21,444</t>
  </si>
  <si>
    <t>32</t>
  </si>
  <si>
    <t>59245320.1</t>
  </si>
  <si>
    <t>dlažba plošná betonová 400x400x50mm přírodní</t>
  </si>
  <si>
    <t>R-pol.</t>
  </si>
  <si>
    <t>-1439666240</t>
  </si>
  <si>
    <t>dlažba plošná betonová 400x400x45mm přírodní</t>
  </si>
  <si>
    <t>dlazdice*1,02</t>
  </si>
  <si>
    <t>Trubní vedení</t>
  </si>
  <si>
    <t>33</t>
  </si>
  <si>
    <t>871315221</t>
  </si>
  <si>
    <t>Kanalizační potrubí z tvrdého PVC jednovrstvé tuhost třídy SN8 DN 160</t>
  </si>
  <si>
    <t>603777668</t>
  </si>
  <si>
    <t>Kanalizační potrubí z tvrdého PVC v otevřeném výkopu ve sklonu do 20 %, hladkého plnostěnného jednovrstvého, tuhost třídy SN 8 DN 160</t>
  </si>
  <si>
    <t>1,5+1+20+3+5+27+1</t>
  </si>
  <si>
    <t>34</t>
  </si>
  <si>
    <t>877315211</t>
  </si>
  <si>
    <t>Montáž tvarovek z tvrdého PVC-systém KG nebo z polypropylenu-systém KG 2000 jednoosé DN 160</t>
  </si>
  <si>
    <t>1885462760</t>
  </si>
  <si>
    <t>Montáž tvarovek na kanalizačním potrubí z trub z plastu z tvrdého PVC nebo z polypropylenu v otevřeném výkopu jednoosých DN 160</t>
  </si>
  <si>
    <t>35</t>
  </si>
  <si>
    <t>28611359</t>
  </si>
  <si>
    <t>koleno kanalizace PVC KG 160x15°</t>
  </si>
  <si>
    <t>1492120942</t>
  </si>
  <si>
    <t>2*UV+2</t>
  </si>
  <si>
    <t>36</t>
  </si>
  <si>
    <t>28611361</t>
  </si>
  <si>
    <t>koleno kanalizační PVC KG 160x45°</t>
  </si>
  <si>
    <t>1580871929</t>
  </si>
  <si>
    <t>UV+2</t>
  </si>
  <si>
    <t>37</t>
  </si>
  <si>
    <t>28611362</t>
  </si>
  <si>
    <t>koleno kanalizace PVC KG 160x67°</t>
  </si>
  <si>
    <t>-496384855</t>
  </si>
  <si>
    <t>38</t>
  </si>
  <si>
    <t>877315221</t>
  </si>
  <si>
    <t>Montáž tvarovek z tvrdého PVC-systém KG nebo z polypropylenu-systém KG 2000 dvouosé DN 160</t>
  </si>
  <si>
    <t>-977571389</t>
  </si>
  <si>
    <t>Montáž tvarovek na kanalizačním potrubí z trub z plastu z tvrdého PVC nebo z polypropylenu v otevřeném výkopu dvouosých DN 160</t>
  </si>
  <si>
    <t>39</t>
  </si>
  <si>
    <t>28611392</t>
  </si>
  <si>
    <t>odbočka kanalizační PVC s hrdlem 160/160/45°</t>
  </si>
  <si>
    <t>825870728</t>
  </si>
  <si>
    <t>40</t>
  </si>
  <si>
    <t>890411851</t>
  </si>
  <si>
    <t>Bourání šachet z prefabrikovaných skruží strojně obestavěného prostoru do 1,5 m3</t>
  </si>
  <si>
    <t>-430231524</t>
  </si>
  <si>
    <t>Bourání šachet a jímek strojně velikosti obestavěného prostoru do 1,5 m3 z prefabrikovaných skruží</t>
  </si>
  <si>
    <t>0,6*0,6*1,4</t>
  </si>
  <si>
    <t>41</t>
  </si>
  <si>
    <t>895941302</t>
  </si>
  <si>
    <t>Osazení vpusti uliční DN 450 z betonových dílců dno s kalištěm</t>
  </si>
  <si>
    <t>-1395697124</t>
  </si>
  <si>
    <t>Osazení vpusti uliční z betonových dílců DN 450 dno s kalištěm</t>
  </si>
  <si>
    <t>42</t>
  </si>
  <si>
    <t>59223852</t>
  </si>
  <si>
    <t>dno pro uliční vpusť s kalovou prohlubní betonové 450x300x50mm</t>
  </si>
  <si>
    <t>-540507612</t>
  </si>
  <si>
    <t>43</t>
  </si>
  <si>
    <t>895941314</t>
  </si>
  <si>
    <t>Osazení vpusti uliční DN 450 z betonových dílců skruž horní 570 mm</t>
  </si>
  <si>
    <t>-1778884534</t>
  </si>
  <si>
    <t>Osazení vpusti uliční z betonových dílců DN 450 skruž horní 570 mm</t>
  </si>
  <si>
    <t>44</t>
  </si>
  <si>
    <t>59223858</t>
  </si>
  <si>
    <t>skruž pro uliční vpusť horní betonová 450x570x50mm</t>
  </si>
  <si>
    <t>421013638</t>
  </si>
  <si>
    <t>45</t>
  </si>
  <si>
    <t>895941331</t>
  </si>
  <si>
    <t>Osazení vpusti uliční DN 450 z betonových dílců skruž průběžná s výtokem</t>
  </si>
  <si>
    <t>-1129189320</t>
  </si>
  <si>
    <t>Osazení vpusti uliční z betonových dílců DN 450 skruž průběžná s výtokem</t>
  </si>
  <si>
    <t>46</t>
  </si>
  <si>
    <t>59223854</t>
  </si>
  <si>
    <t>skruž pro uliční vpusť s výtokovým otvorem PVC betonová 450x350x50mm</t>
  </si>
  <si>
    <t>-260191415</t>
  </si>
  <si>
    <t>47</t>
  </si>
  <si>
    <t>899201211</t>
  </si>
  <si>
    <t>Demontáž mříží litinových včetně rámů hmotnosti do 50 kg</t>
  </si>
  <si>
    <t>1841524017</t>
  </si>
  <si>
    <t>Demontáž mříží litinových včetně rámů, hmotnosti jednotlivě do 50 kg</t>
  </si>
  <si>
    <t>dem_UV</t>
  </si>
  <si>
    <t>48</t>
  </si>
  <si>
    <t>899204112</t>
  </si>
  <si>
    <t>Osazení mříží litinových včetně rámů a košů na bahno pro třídu zatížení D400, E600</t>
  </si>
  <si>
    <t>1024915197</t>
  </si>
  <si>
    <t>49</t>
  </si>
  <si>
    <t>59223864</t>
  </si>
  <si>
    <t>prstenec pro uliční vpusť vyrovnávací betonový 390x60x130mm</t>
  </si>
  <si>
    <t>-744696086</t>
  </si>
  <si>
    <t>50</t>
  </si>
  <si>
    <t>59224481</t>
  </si>
  <si>
    <t>mříž vtoková s rámem pro uliční vpusť 500x500, zatížení 40 tun</t>
  </si>
  <si>
    <t>-697871867</t>
  </si>
  <si>
    <t>51</t>
  </si>
  <si>
    <t>899331111</t>
  </si>
  <si>
    <t>Výšková úprava uličního vstupu nebo vpusti do 200 mm zvýšením poklopu</t>
  </si>
  <si>
    <t>-666266109</t>
  </si>
  <si>
    <t>52</t>
  </si>
  <si>
    <t>899623151</t>
  </si>
  <si>
    <t>Obetonování potrubí nebo zdiva stok betonem prostým tř. C 16/20 v otevřeném výkopu</t>
  </si>
  <si>
    <t>-1163253583</t>
  </si>
  <si>
    <t>Obetonování potrubí nebo zdiva stok betonem prostým v otevřeném výkopu, betonem tř. C 16/20</t>
  </si>
  <si>
    <t>(5+8+2+1)*0,7864</t>
  </si>
  <si>
    <t>53</t>
  </si>
  <si>
    <t>914511112</t>
  </si>
  <si>
    <t>Montáž sloupku dopravních značek délky do 3,5 m s betonovým základem a patkou D 60 mm</t>
  </si>
  <si>
    <t>-1232175878</t>
  </si>
  <si>
    <t>Montáž sloupku dopravních značek délky do 3,5 m do hliníkové patky pro sloupek D 60 mm</t>
  </si>
  <si>
    <t>54</t>
  </si>
  <si>
    <t>916131213</t>
  </si>
  <si>
    <t>Osazení silničního obrubníku betonového stojatého s boční opěrou do lože z betonu prostého</t>
  </si>
  <si>
    <t>733390794</t>
  </si>
  <si>
    <t>Osazení silničního obrubníku betonového se zřízením lože, s vyplněním a zatřením spár cementovou maltou stojatého s boční opěrou z betonu prostého, do lože z betonu prostého</t>
  </si>
  <si>
    <t>2,504+45,660</t>
  </si>
  <si>
    <t>7,330</t>
  </si>
  <si>
    <t>55</t>
  </si>
  <si>
    <t>59217034</t>
  </si>
  <si>
    <t>obrubník betonový silniční 1000x150x300mm</t>
  </si>
  <si>
    <t>977480289</t>
  </si>
  <si>
    <t>obr_sil_30_100*1,02</t>
  </si>
  <si>
    <t>56</t>
  </si>
  <si>
    <t>59217026</t>
  </si>
  <si>
    <t>obrubník betonový silniční 500x150x250mm</t>
  </si>
  <si>
    <t>800638403</t>
  </si>
  <si>
    <t>obr_sil_25_50*1,02</t>
  </si>
  <si>
    <t>57</t>
  </si>
  <si>
    <t>59217031</t>
  </si>
  <si>
    <t>obrubník betonový silniční 1000x150x250mm</t>
  </si>
  <si>
    <t>-175587696</t>
  </si>
  <si>
    <t>obr_sil_25_100*1,02</t>
  </si>
  <si>
    <t>58</t>
  </si>
  <si>
    <t>59217035.2</t>
  </si>
  <si>
    <t>obrubník betonový obloukový vnější R=1,0m 780x150x250mm</t>
  </si>
  <si>
    <t>-1763605889</t>
  </si>
  <si>
    <t>obrubník betonový obloukový vnější 780x150x250mm</t>
  </si>
  <si>
    <t>obr_sil_R100/0,78*1,02</t>
  </si>
  <si>
    <t>59</t>
  </si>
  <si>
    <t>59217035.3</t>
  </si>
  <si>
    <t>obrubník betonový obloukový vnější R=2,0m 780x150x250mm</t>
  </si>
  <si>
    <t>-929969975</t>
  </si>
  <si>
    <t>obr_sil_R200/0,78*1,02</t>
  </si>
  <si>
    <t>60</t>
  </si>
  <si>
    <t>916231213</t>
  </si>
  <si>
    <t>Osazení chodníkového obrubníku betonového stojatého s boční opěrou do lože z betonu prostého</t>
  </si>
  <si>
    <t>540226684</t>
  </si>
  <si>
    <t>Osazení chodníkového obrubníku betonového se zřízením lože, s vyplněním a zatřením spár cementovou maltou stojatého s boční opěrou z betonu prostého, do lože z betonu prostého</t>
  </si>
  <si>
    <t>399,100</t>
  </si>
  <si>
    <t>61</t>
  </si>
  <si>
    <t>59217036</t>
  </si>
  <si>
    <t>obrubník betonový parkový přírodní 500x80x250mm</t>
  </si>
  <si>
    <t>-633915221</t>
  </si>
  <si>
    <t>obr_ch_8_50*1,02</t>
  </si>
  <si>
    <t>62</t>
  </si>
  <si>
    <t>59217036.1</t>
  </si>
  <si>
    <t>obrubník betonový parkový přírodní oblouk vnější R=0,5m 780x80x250mm</t>
  </si>
  <si>
    <t>1507175479</t>
  </si>
  <si>
    <t>obr_ch_R50/0,78*1,02</t>
  </si>
  <si>
    <t>63</t>
  </si>
  <si>
    <t>59217036.2</t>
  </si>
  <si>
    <t>obrubník betonový parkový přírodní oblouk vnější R=1,0m 780x80x250mm</t>
  </si>
  <si>
    <t>427680389</t>
  </si>
  <si>
    <t>obr_ch_R100/0,78*1,02</t>
  </si>
  <si>
    <t>64</t>
  </si>
  <si>
    <t>919726201</t>
  </si>
  <si>
    <t>Geotextilie pro vyztužení, separaci a filtraci tkaná z PP podélná pevnost v tahu do 15 kN/m</t>
  </si>
  <si>
    <t>-1422689</t>
  </si>
  <si>
    <t>Geotextilie tkaná pro vyztužení, separaci nebo filtraci z polypropylenu, podélná pevnost v tahu do 15 kN/m</t>
  </si>
  <si>
    <t>dl_veget*1,2</t>
  </si>
  <si>
    <t>65</t>
  </si>
  <si>
    <t>936104211</t>
  </si>
  <si>
    <t>Montáž odpadkového koše do betonové patky</t>
  </si>
  <si>
    <t>768887980</t>
  </si>
  <si>
    <t>66</t>
  </si>
  <si>
    <t>966001311</t>
  </si>
  <si>
    <t>Odstranění odpadkového koše s betonovou patkou</t>
  </si>
  <si>
    <t>940528060</t>
  </si>
  <si>
    <t>Odstranění odpadkového koše s betonovou patkou</t>
  </si>
  <si>
    <t>67</t>
  </si>
  <si>
    <t>966006132</t>
  </si>
  <si>
    <t>Odstranění značek dopravních nebo orientačních se sloupky s betonovými patkami a sušáků na prádlo</t>
  </si>
  <si>
    <t>675861015</t>
  </si>
  <si>
    <t>Odstranění dopravních nebo orientačních značek se sloupkem s uložením hmot na vzdálenost do 20 m nebo s naložením na dopravní prostředek, se zásypem jam a jeho zhutněním s betonovou patkou</t>
  </si>
  <si>
    <t>susak</t>
  </si>
  <si>
    <t>68</t>
  </si>
  <si>
    <t>966006251</t>
  </si>
  <si>
    <t>Odstranění zábrany parkovací zabetonovaného sloupku v do 800 mm</t>
  </si>
  <si>
    <t>1091730623</t>
  </si>
  <si>
    <t>Odstranění parkovací zábrany s odklizením materiálu na vzdálenost do 20 m nebo s naložením na dopravní prostředek sloupku zabetonovaného</t>
  </si>
  <si>
    <t>69</t>
  </si>
  <si>
    <t>966006261</t>
  </si>
  <si>
    <t>Odstranění zpomalovacího plastového prahu</t>
  </si>
  <si>
    <t>2063541079</t>
  </si>
  <si>
    <t>Odstranění zpomalovacího prahu s odklizením materiálu na vzdálenost do 20 m nebo s naložením na dopravní prostředek plastového</t>
  </si>
  <si>
    <t>2*2,5</t>
  </si>
  <si>
    <t>70</t>
  </si>
  <si>
    <t>966071111</t>
  </si>
  <si>
    <t>Demontáž ocelových kcí hmotnosti do 5 t z profilů hmotnosti do 13 kg/m (přemístění přístřešku vozíku ZTP)</t>
  </si>
  <si>
    <t>t</t>
  </si>
  <si>
    <t>-34807594</t>
  </si>
  <si>
    <t>Demontáž ocelových konstrukcí profilů hmotnosti do 13 kg/m, hmotnosti konstrukce do 5 t</t>
  </si>
  <si>
    <t>71</t>
  </si>
  <si>
    <t>971052331</t>
  </si>
  <si>
    <t>Vybourání nebo prorážení otvorů v ŽB příčkách a zdech pl do 0,09 m2 tl do 150 mm</t>
  </si>
  <si>
    <t>844071059</t>
  </si>
  <si>
    <t>Vybourání a prorážení otvorů v železobetonových příčkách a zdech základových nebo nadzákladových, plochy do 0,09 m2, tl. do 150 mm</t>
  </si>
  <si>
    <t>997</t>
  </si>
  <si>
    <t>Přesun sutě</t>
  </si>
  <si>
    <t>72</t>
  </si>
  <si>
    <t>997013861</t>
  </si>
  <si>
    <t>Poplatek za uložení stavebního odpadu na recyklační skládce (skládkovné) z prostého betonu kód odpadu 17 01 01</t>
  </si>
  <si>
    <t>R-pol. 2022/III.Q</t>
  </si>
  <si>
    <t>1936246974</t>
  </si>
  <si>
    <t>Poplatek za uložení stavebního odpadu na recyklační skládce (skládkovné) z prostého betonu zatříděného do Katalogu odpadů pod kódem 17 01 01</t>
  </si>
  <si>
    <t>73</t>
  </si>
  <si>
    <t>997013873</t>
  </si>
  <si>
    <t>Poplatek za uložení stavebního odpadu na recyklační skládce (skládkovné) zeminy a kamení zatříděného do Katalogu odpadů pod kódem 17 05 04</t>
  </si>
  <si>
    <t>1306913435</t>
  </si>
  <si>
    <t>sut_kam+odvoz_zem*1,7</t>
  </si>
  <si>
    <t>74</t>
  </si>
  <si>
    <t>997013875</t>
  </si>
  <si>
    <t>Poplatek za uložení stavebního odpadu na recyklační skládce (skládkovné) asfaltového bez obsahu dehtu zatříděného do Katalogu odpadů pod kódem 17 03 02</t>
  </si>
  <si>
    <t>-338574097</t>
  </si>
  <si>
    <t>75</t>
  </si>
  <si>
    <t>997221551</t>
  </si>
  <si>
    <t>Vodorovná doprava suti ze sypkých materiálů do 1 km (RC Sadov 11 km)</t>
  </si>
  <si>
    <t>1013093777</t>
  </si>
  <si>
    <t>Vodorovná doprava suti bez naložení, ale se složením a s hrubým urovnáním ze sypkých materiálů, na vzdálenost do 1 km</t>
  </si>
  <si>
    <t>380,202+97,211</t>
  </si>
  <si>
    <t>76</t>
  </si>
  <si>
    <t>997221559</t>
  </si>
  <si>
    <t>Příplatek ZKD 1 km u vodorovné dopravy suti ze sypkých materiálů (dalších 10 km)</t>
  </si>
  <si>
    <t>1367657584</t>
  </si>
  <si>
    <t>Vodorovná doprava suti bez naložení, ale se složením a s hrubým urovnáním Příplatek k ceně za každý další i započatý 1 km přes 1 km</t>
  </si>
  <si>
    <t>10*sut_kam</t>
  </si>
  <si>
    <t>77</t>
  </si>
  <si>
    <t>997221561</t>
  </si>
  <si>
    <t>Vodorovná doprava suti z kusových materiálů do 1 km (RC Sadov 11 km)</t>
  </si>
  <si>
    <t>205954361</t>
  </si>
  <si>
    <t>Vodorovná doprava suti bez naložení, ale se složením a s hrubým urovnáním z kusových materiálů, na vzdálenost do 1 km</t>
  </si>
  <si>
    <t>13,328+34,846+3,139+98,030+1,884+0,968+0,174+0,246+0,648+0,136</t>
  </si>
  <si>
    <t>78</t>
  </si>
  <si>
    <t>997221569</t>
  </si>
  <si>
    <t>Příplatek ZKD 1 km u vodorovné dopravy suti z kusových materiálů (dalších 10 km)</t>
  </si>
  <si>
    <t>-1699115209</t>
  </si>
  <si>
    <t>10*sut_kus</t>
  </si>
  <si>
    <t>998</t>
  </si>
  <si>
    <t>Přesun hmot</t>
  </si>
  <si>
    <t>79</t>
  </si>
  <si>
    <t>998223011</t>
  </si>
  <si>
    <t>Přesun hmot pro pozemní komunikace s krytem dlážděným</t>
  </si>
  <si>
    <t>-1250784591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</si>
  <si>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</si>
  <si>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</si>
  <si>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</si>
  <si>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</si>
  <si>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</si>
  <si>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80</t>
  </si>
  <si>
    <t>711471053</t>
  </si>
  <si>
    <t>Provedení vodorovné izolace proti tlakové vodě termoplasty volně položenou fólií z nízkolehčeného PE</t>
  </si>
  <si>
    <t>-670122311</t>
  </si>
  <si>
    <t>Provedení izolace proti povrchové a podpovrchové tlakové vodě termoplasty na ploše vodorovné V folií z nízkolehčeného PE položenou volně</t>
  </si>
  <si>
    <t>54,425+81,373+53,386</t>
  </si>
  <si>
    <t>81</t>
  </si>
  <si>
    <t>28323010</t>
  </si>
  <si>
    <t>fólie profilovaná (nopová) drenážní HDPE s výškou nopů 20mm</t>
  </si>
  <si>
    <t>-1170894917</t>
  </si>
  <si>
    <t>nopova*1,05</t>
  </si>
  <si>
    <t>Práce a dodávky M</t>
  </si>
  <si>
    <t>46-M</t>
  </si>
  <si>
    <t>Zemní práce při extr.mont.pracích</t>
  </si>
  <si>
    <t>82</t>
  </si>
  <si>
    <t>460010024</t>
  </si>
  <si>
    <t>Vytyčení trasy vedení kabelového podzemního v zastavěném prostoru</t>
  </si>
  <si>
    <t>km</t>
  </si>
  <si>
    <t>1159459186</t>
  </si>
  <si>
    <t>Vytyčení trasy vedení kabelového (podzemního) v zastavěném prostoru</t>
  </si>
  <si>
    <t>83</t>
  </si>
  <si>
    <t>460161182</t>
  </si>
  <si>
    <t>Hloubení kabelových rýh ručně š 35 cm hl 90 cm v hornině tř I skupiny 3</t>
  </si>
  <si>
    <t>-913690110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</si>
  <si>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 skupiny 3</t>
  </si>
  <si>
    <t>84</t>
  </si>
  <si>
    <t>460451192</t>
  </si>
  <si>
    <t>Zásyp kabelových rýh strojně se zhutněním š 35 cm hl 90 cm z horniny tř I skupiny 3</t>
  </si>
  <si>
    <t>898502658</t>
  </si>
  <si>
    <t>Zásyp kabelových rýh strojně s přemístěním sypaniny ze vzdálenosti do 10 m, s uložením výkopku ve vrstvách včetně zhutnění a urovnání povrchu šířky 35 cm hloubky 90 cm z horniny třídy těžitelnosti I skupiny 3</t>
  </si>
  <si>
    <t>85</t>
  </si>
  <si>
    <t>460671113</t>
  </si>
  <si>
    <t>Výstražná fólie pro krytí kabelů šířky 34 cm</t>
  </si>
  <si>
    <t>343858018</t>
  </si>
  <si>
    <t>Výstražná fólie z PVC pro krytí kabelů včetně vyrovnání povrchu rýhy, rozvinutí a uložení fólie šířky do 34 cm</t>
  </si>
  <si>
    <t>travnik</t>
  </si>
  <si>
    <t>397,071</t>
  </si>
  <si>
    <t>zemina</t>
  </si>
  <si>
    <t>117,378</t>
  </si>
  <si>
    <t>strom</t>
  </si>
  <si>
    <t>chranicka</t>
  </si>
  <si>
    <t>KOPOHALF</t>
  </si>
  <si>
    <t>ryha</t>
  </si>
  <si>
    <t>strom1</t>
  </si>
  <si>
    <t>SO 801 - Vegetační úpravy</t>
  </si>
  <si>
    <t>stromy2</t>
  </si>
  <si>
    <t>voda</t>
  </si>
  <si>
    <t>6,496</t>
  </si>
  <si>
    <t>112151354</t>
  </si>
  <si>
    <t>Kácení stromu s postupným spouštěním koruny a kmene D přes 0,4 do 0,5 m</t>
  </si>
  <si>
    <t>131410398</t>
  </si>
  <si>
    <t>Pokácení stromu postupné se spouštěním částí kmene a koruny o průměru na řezné ploše pařezu přes 400 do 500 mm</t>
  </si>
  <si>
    <t>112151356</t>
  </si>
  <si>
    <t>Kácení stromu s postupným spouštěním koruny a kmene D přes 0,6 do 0,7 m</t>
  </si>
  <si>
    <t>-924296264</t>
  </si>
  <si>
    <t>Pokácení stromu postupné se spouštěním částí kmene a koruny o průměru na řezné ploše pařezu přes 600 do 700 mm</t>
  </si>
  <si>
    <t>112201114</t>
  </si>
  <si>
    <t>Odstranění pařezů D přes 0,4 do 0,5 m v rovině a svahu do 1:5 s odklizením do 20 m a zasypáním jámy</t>
  </si>
  <si>
    <t>963561377</t>
  </si>
  <si>
    <t>Odstranění pařezu v rovině nebo na svahu do 1:5 o průměru pařezu na řezné ploše přes 400 do 500 mm</t>
  </si>
  <si>
    <t>112201116</t>
  </si>
  <si>
    <t>Odstranění pařezů D přes 0,6 do 0,7 m v rovině a svahu do 1:5 s odklizením do 20 m a zasypáním jámy</t>
  </si>
  <si>
    <t>-1131272518</t>
  </si>
  <si>
    <t>Odstranění pařezu v rovině nebo na svahu do 1:5 o průměru pařezu na řezné ploše přes 600 do 700 mm</t>
  </si>
  <si>
    <t>122151104</t>
  </si>
  <si>
    <t>Odkopávky a prokopávky nezapažené v hornině třídy těžitelnosti I skupiny 1 a 2 objem do 500 m3 strojně</t>
  </si>
  <si>
    <t>-517735814</t>
  </si>
  <si>
    <t>Odkopávky a prokopávky nezapažené strojně v hornině třídy těžitelnosti I skupiny 1 a 2 přes 100 do 500 m3</t>
  </si>
  <si>
    <t>293,445*0,4</t>
  </si>
  <si>
    <t>162201402</t>
  </si>
  <si>
    <t>Vodorovné přemístění větví stromů listnatých do 1 km D kmene přes 300 do 500 mm</t>
  </si>
  <si>
    <t>166779822</t>
  </si>
  <si>
    <t>Vodorovné přemístění větví, kmenů nebo pařezů s naložením, složením a dopravou do 1000 m větví stromů listnatých, průměru kmene přes 300 do 500 mm</t>
  </si>
  <si>
    <t>162201403</t>
  </si>
  <si>
    <t>Vodorovné přemístění větví stromů listnatých do 1 km D kmene přes 500 do 700 mm</t>
  </si>
  <si>
    <t>874463429</t>
  </si>
  <si>
    <t>Vodorovné přemístění větví, kmenů nebo pařezů s naložením, složením a dopravou do 1000 m větví stromů listnatých, průměru kmene přes 500 do 700 mm</t>
  </si>
  <si>
    <t>162201412</t>
  </si>
  <si>
    <t>Vodorovné přemístění kmenů stromů listnatých do 1 km D kmene přes 300 do 500 mm</t>
  </si>
  <si>
    <t>197264985</t>
  </si>
  <si>
    <t>Vodorovné přemístění větví, kmenů nebo pařezů s naložením, složením a dopravou do 1000 m kmenů stromů listnatých, průměru přes 300 do 500 mm</t>
  </si>
  <si>
    <t>162201413</t>
  </si>
  <si>
    <t>Vodorovné přemístění kmenů stromů listnatých do 1 km D kmene přes 500 do 700 mm</t>
  </si>
  <si>
    <t>1146468095</t>
  </si>
  <si>
    <t>Vodorovné přemístění větví, kmenů nebo pařezů s naložením, složením a dopravou do 1000 m kmenů stromů listnatých, průměru přes 500 do 700 mm</t>
  </si>
  <si>
    <t>162301932</t>
  </si>
  <si>
    <t>Příplatek k vodorovnému přemístění větví stromů listnatých D kmene přes 300 do 500 mm ZKD 1 km (další 2 km)</t>
  </si>
  <si>
    <t>381013254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</si>
  <si>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</si>
  <si>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2*strom1</t>
  </si>
  <si>
    <t>162301933</t>
  </si>
  <si>
    <t>Příplatek k vodorovnému přemístění větví stromů listnatých D kmene přes 500 do 700 mm ZKD 1 km (další 2 km)</t>
  </si>
  <si>
    <t>1111712402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</si>
  <si>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</si>
  <si>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2*stromy2</t>
  </si>
  <si>
    <t>Vodorovné přemístění přes 9 000 do 10000 m výkopku/sypaniny z horniny třídy těžitelnosti I skupiny 1 až 3</t>
  </si>
  <si>
    <t>-1703724056</t>
  </si>
  <si>
    <t>171203111</t>
  </si>
  <si>
    <t>Uložení a hrubé rozhrnutí výkopku bez zhutnění v rovině a ve svahu do 1:5</t>
  </si>
  <si>
    <t>-1803639656</t>
  </si>
  <si>
    <t>Uložení výkopku bez zhutnění s hrubým rozhrnutím v rovině nebo na svahu do 1:5</t>
  </si>
  <si>
    <t>181111111</t>
  </si>
  <si>
    <t>Plošná úprava terénu do 500 m2 zemina skupiny 1 až 4 nerovnosti přes 50 do 100 mm v rovinně a svahu do 1:5</t>
  </si>
  <si>
    <t>888438117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</si>
  <si>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</si>
  <si>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</si>
  <si>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 (25 g/m2)</t>
  </si>
  <si>
    <t>1857399010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</si>
  <si>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</si>
  <si>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</si>
  <si>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</si>
  <si>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</si>
  <si>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-458239075</t>
  </si>
  <si>
    <t>travnik*0,025</t>
  </si>
  <si>
    <t>182303111</t>
  </si>
  <si>
    <t>Doplnění zeminy nebo substrátu na travnatých plochách tl do 50 mm rovina v rovinně a svahu do 1:5</t>
  </si>
  <si>
    <t>-1727290106</t>
  </si>
  <si>
    <t>Doplnění zeminy nebo substrátu na travnatých plochách tloušťky do 50 mm v rovině nebo na svahu do 1:5</t>
  </si>
  <si>
    <t>10371500</t>
  </si>
  <si>
    <t>substrát pro trávníky VL</t>
  </si>
  <si>
    <t>1430554201</t>
  </si>
  <si>
    <t>travnik*0,05</t>
  </si>
  <si>
    <t>183101314</t>
  </si>
  <si>
    <t>Jamky pro výsadbu s výměnou 100 % půdy zeminy tř 1 až 4 obj přes 0,05 do 0,125 m3 v rovině a svahu do 1:5</t>
  </si>
  <si>
    <t>44340103</t>
  </si>
  <si>
    <t>Hloubení jamek pro vysazování rostlin v zemině tř.1 až 4 s výměnou půdy z 100% v rovině nebo na svahu do 1:5, objemu přes 0,05 do 0,125 m3</t>
  </si>
  <si>
    <t>10321100</t>
  </si>
  <si>
    <t>zahradní substrát pro výsadbu VL</t>
  </si>
  <si>
    <t>578221824</t>
  </si>
  <si>
    <t>strom*0,125</t>
  </si>
  <si>
    <t>184102114</t>
  </si>
  <si>
    <t>Výsadba dřeviny s balem D přes 0,4 do 0,5 m do jamky se zalitím v rovině a svahu do 1:5</t>
  </si>
  <si>
    <t>-1066076407</t>
  </si>
  <si>
    <t>Výsadba dřeviny s balem do předem vyhloubené jamky se zalitím v rovině nebo na svahu do 1:5, při průměru balu přes 400 do 500 mm</t>
  </si>
  <si>
    <t>02650300.1</t>
  </si>
  <si>
    <t>javor mléč Acer platanoides„Crimson king“ nebo „elsrijk“ OK 12-14 cm</t>
  </si>
  <si>
    <t>-119118611</t>
  </si>
  <si>
    <t>javor mléč /Acer platanoides/ 20-50cm</t>
  </si>
  <si>
    <t>185804312</t>
  </si>
  <si>
    <t>Zalití rostlin vodou plocha přes 20 m2 (3x trávník 5 litru, strom 20 litru)</t>
  </si>
  <si>
    <t>-2086471553</t>
  </si>
  <si>
    <t>Zalití rostlin vodou plochy záhonů jednotlivě přes 20 m2</t>
  </si>
  <si>
    <t>3*(travnik*0,005+strom*0,02)</t>
  </si>
  <si>
    <t>185851121</t>
  </si>
  <si>
    <t>Dovoz vody pro zálivku rostlin za vzdálenost do 1000 m (3 km)</t>
  </si>
  <si>
    <t>1482347083</t>
  </si>
  <si>
    <t>Dovoz vody pro zálivku rostlin na vzdálenost do 1000 m</t>
  </si>
  <si>
    <t>185851129</t>
  </si>
  <si>
    <t>Příplatek k dovozu vody pro zálivku rostlin do 1000 m ZKD 1000 m (další 2 km)</t>
  </si>
  <si>
    <t>-1488665991</t>
  </si>
  <si>
    <t>Dovoz vody pro zálivku rostlin Příplatek k ceně za každých dalších i započatých 1000 m</t>
  </si>
  <si>
    <t>2*voda</t>
  </si>
  <si>
    <t>998231411</t>
  </si>
  <si>
    <t>Ruční přesun hmot pro sadovnické a krajinářské úpravy do 100 m</t>
  </si>
  <si>
    <t>-1601451930</t>
  </si>
  <si>
    <t>Přesun hmot pro sadovnické a krajinářské úpravy - ručně bez užití mechanizace vodorovná dopravní vzdálenost do 100 m</t>
  </si>
  <si>
    <t>Vytyčení trasy vedení kabelového podzemního v zastavěném prostoru (kabely KTV)</t>
  </si>
  <si>
    <t>-1753519929</t>
  </si>
  <si>
    <t>460161151</t>
  </si>
  <si>
    <t>Hloubení kabelových rýh ručně š 35 cm hl 60 cm v hornině tř I skupiny 1 a 2</t>
  </si>
  <si>
    <t>-1862342581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</si>
  <si>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1 a 2</t>
  </si>
  <si>
    <t>chranicka+4*1</t>
  </si>
  <si>
    <t>460451161</t>
  </si>
  <si>
    <t>Zásyp kabelových rýh strojně se zhutněním š 35 cm hl 60 cm z horniny tř I skupiny 1 a 2</t>
  </si>
  <si>
    <t>-649418283</t>
  </si>
  <si>
    <t>Zásyp kabelových rýh strojně s přemístěním sypaniny ze vzdálenosti do 10 m, s uložením výkopku ve vrstvách včetně zhutnění a urovnání povrchu šířky 35 cm hloubky 60 cm z horniny třídy těžitelnosti I skupiny 1 a 2</t>
  </si>
  <si>
    <t>-599012419</t>
  </si>
  <si>
    <t>460752112</t>
  </si>
  <si>
    <t>Osazení kabelových kanálů do rýhy ze žlabů plastových šířky přes 10 do 20 cm (chráničky KTV)</t>
  </si>
  <si>
    <t>847116432</t>
  </si>
  <si>
    <t>Osazení kabelových kanálů včetně utěsnění, vyspárování a zakrytí víkem ze žlabů plastových do rýhy, bez výkopových prací vnější šířky přes 10 do 20 cm</t>
  </si>
  <si>
    <t>3*KOPOHALF</t>
  </si>
  <si>
    <t>56245112.1</t>
  </si>
  <si>
    <t>dělená chránička PVC D110 mm, dl. 3 m</t>
  </si>
  <si>
    <t>256</t>
  </si>
  <si>
    <t>290077275</t>
  </si>
  <si>
    <t>žlab kabelový s víkem ze směsových plastů 100x100mm</t>
  </si>
  <si>
    <t>2*2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</si>
  <si>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</si>
  <si>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</si>
  <si>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</si>
  <si>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</si>
  <si>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</si>
  <si>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</si>
  <si>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</si>
  <si>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</si>
  <si>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</si>
  <si>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</si>
  <si>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</si>
  <si>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-1348091103</t>
  </si>
  <si>
    <t>012303000</t>
  </si>
  <si>
    <t>Geodetické práce po výstavbě - zaměření skutečného provedení stavby + geometrický plán</t>
  </si>
  <si>
    <t>2037785523</t>
  </si>
  <si>
    <t>Geodetické práce po výstavbě</t>
  </si>
  <si>
    <t>013254000</t>
  </si>
  <si>
    <t>Dokumentace skutečného provedení stavby</t>
  </si>
  <si>
    <t>312764660</t>
  </si>
  <si>
    <t>VRN3</t>
  </si>
  <si>
    <t>Zařízení staveniště</t>
  </si>
  <si>
    <t>032103000</t>
  </si>
  <si>
    <t>Náklady na stavební buňky</t>
  </si>
  <si>
    <t>1390647846</t>
  </si>
  <si>
    <t>SEZNAM FIGUR</t>
  </si>
  <si>
    <t>Výměra</t>
  </si>
  <si>
    <t xml:space="preserve"> SO 001</t>
  </si>
  <si>
    <t>Použití figury:</t>
  </si>
  <si>
    <t xml:space="preserve"> SO 101</t>
  </si>
  <si>
    <t xml:space="preserve"> SO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</si>
</sst>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0" fillId="0" borderId="0" xfId="0" applyFont="1" applyAlignment="1">
      <alignment horizontal="left"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2"/>
      <c r="AL5" s="22"/>
      <c r="AM5" s="22"/>
      <c r="AN5" s="22"/>
      <c r="AO5" s="22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2"/>
      <c r="AL6" s="22"/>
      <c r="AM6" s="22"/>
      <c r="AN6" s="22"/>
      <c r="AO6" s="22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28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30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27</v>
      </c>
      <c r="AL14" s="22"/>
      <c r="AM14" s="22"/>
      <c r="AN14" s="31" t="s">
        <v>30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32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34</v>
      </c>
      <c r="AO17" s="22"/>
      <c r="AP17" s="22"/>
      <c r="AQ17" s="22"/>
      <c r="AR17" s="20"/>
      <c r="BE17" s="292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32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34</v>
      </c>
      <c r="AO20" s="22"/>
      <c r="AP20" s="22"/>
      <c r="AQ20" s="22"/>
      <c r="AR20" s="20"/>
      <c r="BE20" s="292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16.5" customHeight="1">
      <c r="B23" s="21"/>
      <c r="C23" s="22"/>
      <c r="D23" s="22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ROUND(AG94,2)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39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40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41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05">
        <v>0.21</v>
      </c>
      <c r="M29" s="304"/>
      <c r="N29" s="304"/>
      <c r="O29" s="304"/>
      <c r="P29" s="304"/>
      <c r="Q29" s="41"/>
      <c r="R29" s="41"/>
      <c r="S29" s="41"/>
      <c r="T29" s="41"/>
      <c r="U29" s="41"/>
      <c r="V29" s="41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1"/>
      <c r="AG29" s="41"/>
      <c r="AH29" s="41"/>
      <c r="AI29" s="41"/>
      <c r="AJ29" s="41"/>
      <c r="AK29" s="303">
        <f>ROUND(AV94, 2)</f>
        <v>0</v>
      </c>
      <c r="AL29" s="304"/>
      <c r="AM29" s="304"/>
      <c r="AN29" s="304"/>
      <c r="AO29" s="30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05">
        <v>0.15</v>
      </c>
      <c r="M30" s="304"/>
      <c r="N30" s="304"/>
      <c r="O30" s="304"/>
      <c r="P30" s="304"/>
      <c r="Q30" s="41"/>
      <c r="R30" s="41"/>
      <c r="S30" s="41"/>
      <c r="T30" s="41"/>
      <c r="U30" s="41"/>
      <c r="V30" s="41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1"/>
      <c r="AG30" s="41"/>
      <c r="AH30" s="41"/>
      <c r="AI30" s="41"/>
      <c r="AJ30" s="41"/>
      <c r="AK30" s="303">
        <f>ROUND(AW94, 2)</f>
        <v>0</v>
      </c>
      <c r="AL30" s="304"/>
      <c r="AM30" s="304"/>
      <c r="AN30" s="304"/>
      <c r="AO30" s="30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05">
        <v>0.21</v>
      </c>
      <c r="M31" s="304"/>
      <c r="N31" s="304"/>
      <c r="O31" s="304"/>
      <c r="P31" s="304"/>
      <c r="Q31" s="41"/>
      <c r="R31" s="41"/>
      <c r="S31" s="41"/>
      <c r="T31" s="41"/>
      <c r="U31" s="41"/>
      <c r="V31" s="41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1"/>
      <c r="AG31" s="41"/>
      <c r="AH31" s="41"/>
      <c r="AI31" s="41"/>
      <c r="AJ31" s="41"/>
      <c r="AK31" s="303">
        <v>0</v>
      </c>
      <c r="AL31" s="304"/>
      <c r="AM31" s="304"/>
      <c r="AN31" s="304"/>
      <c r="AO31" s="30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05">
        <v>0.15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3">
        <v>0</v>
      </c>
      <c r="AL32" s="304"/>
      <c r="AM32" s="304"/>
      <c r="AN32" s="304"/>
      <c r="AO32" s="30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05">
        <v>0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3">
        <v>0</v>
      </c>
      <c r="AL33" s="304"/>
      <c r="AM33" s="304"/>
      <c r="AN33" s="304"/>
      <c r="AO33" s="304"/>
      <c r="AP33" s="41"/>
      <c r="AQ33" s="41"/>
      <c r="AR33" s="42"/>
      <c r="BE33" s="29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2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09" t="s">
        <v>50</v>
      </c>
      <c r="Y35" s="307"/>
      <c r="Z35" s="307"/>
      <c r="AA35" s="307"/>
      <c r="AB35" s="307"/>
      <c r="AC35" s="45"/>
      <c r="AD35" s="45"/>
      <c r="AE35" s="45"/>
      <c r="AF35" s="45"/>
      <c r="AG35" s="45"/>
      <c r="AH35" s="45"/>
      <c r="AI35" s="45"/>
      <c r="AJ35" s="45"/>
      <c r="AK35" s="306">
        <f>SUM(AK26:AK33)</f>
        <v>0</v>
      </c>
      <c r="AL35" s="307"/>
      <c r="AM35" s="307"/>
      <c r="AN35" s="307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22-004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Ostrov, oprava komunikacíve vnitrobloku IX. etapa sever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Ostrov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/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Ostrov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73" t="str">
        <f>IF(E17="","",E17)</f>
        <v>Ing. Igor Hrazdil</v>
      </c>
      <c r="AN89" s="274"/>
      <c r="AO89" s="274"/>
      <c r="AP89" s="274"/>
      <c r="AQ89" s="36"/>
      <c r="AR89" s="39"/>
      <c r="AS89" s="275" t="s">
        <v>58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73" t="str">
        <f>IF(E20="","",E20)</f>
        <v>Ing. Igor Hrazdil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59</v>
      </c>
      <c r="D92" s="282"/>
      <c r="E92" s="282"/>
      <c r="F92" s="282"/>
      <c r="G92" s="282"/>
      <c r="H92" s="73"/>
      <c r="I92" s="284" t="s">
        <v>60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61</v>
      </c>
      <c r="AH92" s="282"/>
      <c r="AI92" s="282"/>
      <c r="AJ92" s="282"/>
      <c r="AK92" s="282"/>
      <c r="AL92" s="282"/>
      <c r="AM92" s="282"/>
      <c r="AN92" s="284" t="s">
        <v>62</v>
      </c>
      <c r="AO92" s="282"/>
      <c r="AP92" s="285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ROUND(SUM(AG95:AG98),2)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A95" s="93" t="s">
        <v>82</v>
      </c>
      <c r="B95" s="94"/>
      <c r="C95" s="95"/>
      <c r="D95" s="286" t="s">
        <v>83</v>
      </c>
      <c r="E95" s="286"/>
      <c r="F95" s="286"/>
      <c r="G95" s="286"/>
      <c r="H95" s="286"/>
      <c r="I95" s="96"/>
      <c r="J95" s="286" t="s">
        <v>84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'SO 001 - DIO'!J30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7" t="s">
        <v>85</v>
      </c>
      <c r="AR95" s="98"/>
      <c r="AS95" s="99">
        <v>0</v>
      </c>
      <c r="AT95" s="100">
        <f>ROUND(SUM(AV95:AW95),2)</f>
        <v>0</v>
      </c>
      <c r="AU95" s="101">
        <f>'SO 001 - DIO'!P118</f>
        <v>0</v>
      </c>
      <c r="AV95" s="100">
        <f>'SO 001 - DIO'!J33</f>
        <v>0</v>
      </c>
      <c r="AW95" s="100">
        <f>'SO 001 - DIO'!J34</f>
        <v>0</v>
      </c>
      <c r="AX95" s="100">
        <f>'SO 001 - DIO'!J35</f>
        <v>0</v>
      </c>
      <c r="AY95" s="100">
        <f>'SO 001 - DIO'!J36</f>
        <v>0</v>
      </c>
      <c r="AZ95" s="100">
        <f>'SO 001 - DIO'!F33</f>
        <v>0</v>
      </c>
      <c r="BA95" s="100">
        <f>'SO 001 - DIO'!F34</f>
        <v>0</v>
      </c>
      <c r="BB95" s="100">
        <f>'SO 001 - DIO'!F35</f>
        <v>0</v>
      </c>
      <c r="BC95" s="100">
        <f>'SO 001 - DIO'!F36</f>
        <v>0</v>
      </c>
      <c r="BD95" s="102">
        <f>'SO 001 - DIO'!F37</f>
        <v>0</v>
      </c>
      <c r="BT95" s="103" t="s">
        <v>86</v>
      </c>
      <c r="BV95" s="103" t="s">
        <v>80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16.5" customHeight="1">
      <c r="A96" s="93" t="s">
        <v>82</v>
      </c>
      <c r="B96" s="94"/>
      <c r="C96" s="95"/>
      <c r="D96" s="286" t="s">
        <v>89</v>
      </c>
      <c r="E96" s="286"/>
      <c r="F96" s="286"/>
      <c r="G96" s="286"/>
      <c r="H96" s="286"/>
      <c r="I96" s="96"/>
      <c r="J96" s="286" t="s">
        <v>90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'SO 101 - Komunikace'!J30</f>
        <v>0</v>
      </c>
      <c r="AH96" s="288"/>
      <c r="AI96" s="288"/>
      <c r="AJ96" s="288"/>
      <c r="AK96" s="288"/>
      <c r="AL96" s="288"/>
      <c r="AM96" s="288"/>
      <c r="AN96" s="287">
        <f>SUM(AG96,AT96)</f>
        <v>0</v>
      </c>
      <c r="AO96" s="288"/>
      <c r="AP96" s="288"/>
      <c r="AQ96" s="97" t="s">
        <v>85</v>
      </c>
      <c r="AR96" s="98"/>
      <c r="AS96" s="99">
        <v>0</v>
      </c>
      <c r="AT96" s="100">
        <f>ROUND(SUM(AV96:AW96),2)</f>
        <v>0</v>
      </c>
      <c r="AU96" s="101">
        <f>'SO 101 - Komunikace'!P128</f>
        <v>0</v>
      </c>
      <c r="AV96" s="100">
        <f>'SO 101 - Komunikace'!J33</f>
        <v>0</v>
      </c>
      <c r="AW96" s="100">
        <f>'SO 101 - Komunikace'!J34</f>
        <v>0</v>
      </c>
      <c r="AX96" s="100">
        <f>'SO 101 - Komunikace'!J35</f>
        <v>0</v>
      </c>
      <c r="AY96" s="100">
        <f>'SO 101 - Komunikace'!J36</f>
        <v>0</v>
      </c>
      <c r="AZ96" s="100">
        <f>'SO 101 - Komunikace'!F33</f>
        <v>0</v>
      </c>
      <c r="BA96" s="100">
        <f>'SO 101 - Komunikace'!F34</f>
        <v>0</v>
      </c>
      <c r="BB96" s="100">
        <f>'SO 101 - Komunikace'!F35</f>
        <v>0</v>
      </c>
      <c r="BC96" s="100">
        <f>'SO 101 - Komunikace'!F36</f>
        <v>0</v>
      </c>
      <c r="BD96" s="102">
        <f>'SO 101 - Komunikace'!F37</f>
        <v>0</v>
      </c>
      <c r="BT96" s="103" t="s">
        <v>86</v>
      </c>
      <c r="BV96" s="103" t="s">
        <v>80</v>
      </c>
      <c r="BW96" s="103" t="s">
        <v>91</v>
      </c>
      <c r="BX96" s="103" t="s">
        <v>5</v>
      </c>
      <c r="CL96" s="103" t="s">
        <v>1</v>
      </c>
      <c r="CM96" s="103" t="s">
        <v>88</v>
      </c>
    </row>
    <row r="97" spans="1:91" s="7" customFormat="1" ht="16.5" customHeight="1">
      <c r="A97" s="93" t="s">
        <v>82</v>
      </c>
      <c r="B97" s="94"/>
      <c r="C97" s="95"/>
      <c r="D97" s="286" t="s">
        <v>92</v>
      </c>
      <c r="E97" s="286"/>
      <c r="F97" s="286"/>
      <c r="G97" s="286"/>
      <c r="H97" s="286"/>
      <c r="I97" s="96"/>
      <c r="J97" s="286" t="s">
        <v>93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'SO 801 - Vegetační úpravy'!J30</f>
        <v>0</v>
      </c>
      <c r="AH97" s="288"/>
      <c r="AI97" s="288"/>
      <c r="AJ97" s="288"/>
      <c r="AK97" s="288"/>
      <c r="AL97" s="288"/>
      <c r="AM97" s="288"/>
      <c r="AN97" s="287">
        <f>SUM(AG97,AT97)</f>
        <v>0</v>
      </c>
      <c r="AO97" s="288"/>
      <c r="AP97" s="288"/>
      <c r="AQ97" s="97" t="s">
        <v>85</v>
      </c>
      <c r="AR97" s="98"/>
      <c r="AS97" s="99">
        <v>0</v>
      </c>
      <c r="AT97" s="100">
        <f>ROUND(SUM(AV97:AW97),2)</f>
        <v>0</v>
      </c>
      <c r="AU97" s="101">
        <f>'SO 801 - Vegetační úpravy'!P121</f>
        <v>0</v>
      </c>
      <c r="AV97" s="100">
        <f>'SO 801 - Vegetační úpravy'!J33</f>
        <v>0</v>
      </c>
      <c r="AW97" s="100">
        <f>'SO 801 - Vegetační úpravy'!J34</f>
        <v>0</v>
      </c>
      <c r="AX97" s="100">
        <f>'SO 801 - Vegetační úpravy'!J35</f>
        <v>0</v>
      </c>
      <c r="AY97" s="100">
        <f>'SO 801 - Vegetační úpravy'!J36</f>
        <v>0</v>
      </c>
      <c r="AZ97" s="100">
        <f>'SO 801 - Vegetační úpravy'!F33</f>
        <v>0</v>
      </c>
      <c r="BA97" s="100">
        <f>'SO 801 - Vegetační úpravy'!F34</f>
        <v>0</v>
      </c>
      <c r="BB97" s="100">
        <f>'SO 801 - Vegetační úpravy'!F35</f>
        <v>0</v>
      </c>
      <c r="BC97" s="100">
        <f>'SO 801 - Vegetační úpravy'!F36</f>
        <v>0</v>
      </c>
      <c r="BD97" s="102">
        <f>'SO 801 - Vegetační úpravy'!F37</f>
        <v>0</v>
      </c>
      <c r="BT97" s="103" t="s">
        <v>86</v>
      </c>
      <c r="BV97" s="103" t="s">
        <v>80</v>
      </c>
      <c r="BW97" s="103" t="s">
        <v>94</v>
      </c>
      <c r="BX97" s="103" t="s">
        <v>5</v>
      </c>
      <c r="CL97" s="103" t="s">
        <v>1</v>
      </c>
      <c r="CM97" s="103" t="s">
        <v>88</v>
      </c>
    </row>
    <row r="98" spans="1:91" s="7" customFormat="1" ht="16.5" customHeight="1">
      <c r="A98" s="93" t="s">
        <v>82</v>
      </c>
      <c r="B98" s="94"/>
      <c r="C98" s="95"/>
      <c r="D98" s="286" t="s">
        <v>95</v>
      </c>
      <c r="E98" s="286"/>
      <c r="F98" s="286"/>
      <c r="G98" s="286"/>
      <c r="H98" s="286"/>
      <c r="I98" s="96"/>
      <c r="J98" s="286" t="s">
        <v>95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'VRN - VRN'!J30</f>
        <v>0</v>
      </c>
      <c r="AH98" s="288"/>
      <c r="AI98" s="288"/>
      <c r="AJ98" s="288"/>
      <c r="AK98" s="288"/>
      <c r="AL98" s="288"/>
      <c r="AM98" s="288"/>
      <c r="AN98" s="287">
        <f>SUM(AG98,AT98)</f>
        <v>0</v>
      </c>
      <c r="AO98" s="288"/>
      <c r="AP98" s="288"/>
      <c r="AQ98" s="97" t="s">
        <v>85</v>
      </c>
      <c r="AR98" s="98"/>
      <c r="AS98" s="104">
        <v>0</v>
      </c>
      <c r="AT98" s="105">
        <f>ROUND(SUM(AV98:AW98),2)</f>
        <v>0</v>
      </c>
      <c r="AU98" s="106">
        <f>'VRN - VRN'!P119</f>
        <v>0</v>
      </c>
      <c r="AV98" s="105">
        <f>'VRN - VRN'!J33</f>
        <v>0</v>
      </c>
      <c r="AW98" s="105">
        <f>'VRN - VRN'!J34</f>
        <v>0</v>
      </c>
      <c r="AX98" s="105">
        <f>'VRN - VRN'!J35</f>
        <v>0</v>
      </c>
      <c r="AY98" s="105">
        <f>'VRN - VRN'!J36</f>
        <v>0</v>
      </c>
      <c r="AZ98" s="105">
        <f>'VRN - VRN'!F33</f>
        <v>0</v>
      </c>
      <c r="BA98" s="105">
        <f>'VRN - VRN'!F34</f>
        <v>0</v>
      </c>
      <c r="BB98" s="105">
        <f>'VRN - VRN'!F35</f>
        <v>0</v>
      </c>
      <c r="BC98" s="105">
        <f>'VRN - VRN'!F36</f>
        <v>0</v>
      </c>
      <c r="BD98" s="107">
        <f>'VRN - VRN'!F37</f>
        <v>0</v>
      </c>
      <c r="BT98" s="103" t="s">
        <v>86</v>
      </c>
      <c r="BV98" s="103" t="s">
        <v>80</v>
      </c>
      <c r="BW98" s="103" t="s">
        <v>96</v>
      </c>
      <c r="BX98" s="103" t="s">
        <v>5</v>
      </c>
      <c r="CL98" s="103" t="s">
        <v>1</v>
      </c>
      <c r="CM98" s="103" t="s">
        <v>88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wMzYSCRb3yoZKJnEsDT88q+7z7nTOhlKO3lcXd1f/ZvK2/J5t7m8C7N+qRK1MF8f1cNMznAZBt8Se8OIrAF2gw==" saltValue="kn+mL0rHqgQ+U5yN/36xVsZ83CNYio/y0JvlQ7Imd+b6j2krsLLk6AwzVZ2mg6H/cpxoqW8IJzfEGfbBnZF/q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01 - DIO'!C2" display="/" xr:uid="{00000000-0004-0000-0000-000000000000}"/>
    <hyperlink ref="A96" location="'SO 101 - Komunikace'!C2" display="/" xr:uid="{00000000-0004-0000-0000-000001000000}"/>
    <hyperlink ref="A97" location="'SO 801 - Vegetační úpravy'!C2" display="/" xr:uid="{00000000-0004-0000-0000-000002000000}"/>
    <hyperlink ref="A98" location="'VRN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87</v>
      </c>
      <c r="AZ2" s="108" t="s">
        <v>97</v>
      </c>
      <c r="BA2" s="108" t="s">
        <v>1</v>
      </c>
      <c r="BB2" s="108" t="s">
        <v>1</v>
      </c>
      <c r="BC2" s="108" t="s">
        <v>98</v>
      </c>
      <c r="BD2" s="108" t="s">
        <v>88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88</v>
      </c>
      <c r="AZ3" s="108" t="s">
        <v>99</v>
      </c>
      <c r="BA3" s="108" t="s">
        <v>1</v>
      </c>
      <c r="BB3" s="108" t="s">
        <v>1</v>
      </c>
      <c r="BC3" s="108" t="s">
        <v>100</v>
      </c>
      <c r="BD3" s="108" t="s">
        <v>88</v>
      </c>
    </row>
    <row r="4" spans="1:5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11" t="str">
        <f>'Rekapitulace stavby'!K6</f>
        <v>Ostrov, oprava komunikacíve vnitrobloku IX. etapa sever</v>
      </c>
      <c r="F7" s="312"/>
      <c r="G7" s="312"/>
      <c r="H7" s="312"/>
      <c r="L7" s="20"/>
    </row>
    <row r="8" spans="1:56" s="2" customFormat="1" ht="12" customHeight="1">
      <c r="A8" s="34"/>
      <c r="B8" s="39"/>
      <c r="C8" s="34"/>
      <c r="D8" s="113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3" t="s">
        <v>103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29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31</v>
      </c>
      <c r="E20" s="34"/>
      <c r="F20" s="34"/>
      <c r="G20" s="34"/>
      <c r="H20" s="34"/>
      <c r="I20" s="113" t="s">
        <v>24</v>
      </c>
      <c r="J20" s="114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33</v>
      </c>
      <c r="F21" s="34"/>
      <c r="G21" s="34"/>
      <c r="H21" s="34"/>
      <c r="I21" s="113" t="s">
        <v>27</v>
      </c>
      <c r="J21" s="114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24</v>
      </c>
      <c r="J23" s="114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27</v>
      </c>
      <c r="J24" s="114" t="s">
        <v>34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38</v>
      </c>
      <c r="E30" s="34"/>
      <c r="F30" s="34"/>
      <c r="G30" s="34"/>
      <c r="H30" s="34"/>
      <c r="I30" s="34"/>
      <c r="J30" s="121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40</v>
      </c>
      <c r="G32" s="34"/>
      <c r="H32" s="34"/>
      <c r="I32" s="122" t="s">
        <v>39</v>
      </c>
      <c r="J32" s="122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13" t="s">
        <v>43</v>
      </c>
      <c r="F33" s="124">
        <f>ROUND((SUM(BE118:BE135)),  2)</f>
        <v>0</v>
      </c>
      <c r="G33" s="34"/>
      <c r="H33" s="34"/>
      <c r="I33" s="125">
        <v>0.21</v>
      </c>
      <c r="J33" s="124">
        <f>ROUND(((SUM(BE118:BE135))*I33),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44</v>
      </c>
      <c r="F34" s="124">
        <f>ROUND((SUM(BF118:BF135)),  2)</f>
        <v>0</v>
      </c>
      <c r="G34" s="34"/>
      <c r="H34" s="34"/>
      <c r="I34" s="125">
        <v>0.15</v>
      </c>
      <c r="J34" s="124">
        <f>ROUND(((SUM(BF118:BF135))*I34),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45</v>
      </c>
      <c r="F35" s="124">
        <f>ROUND((SUM(BG118:BG135)),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46</v>
      </c>
      <c r="F36" s="124">
        <f>ROUND((SUM(BH118:BH135)),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47</v>
      </c>
      <c r="F37" s="124">
        <f>ROUND((SUM(BI118:BI135)),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51</v>
      </c>
      <c r="E50" s="134"/>
      <c r="F50" s="134"/>
      <c r="G50" s="133" t="s">
        <v>52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53</v>
      </c>
      <c r="E61" s="136"/>
      <c r="F61" s="137" t="s">
        <v>54</v>
      </c>
      <c r="G61" s="135" t="s">
        <v>53</v>
      </c>
      <c r="H61" s="136"/>
      <c r="I61" s="136"/>
      <c r="J61" s="138" t="s">
        <v>54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55</v>
      </c>
      <c r="E65" s="139"/>
      <c r="F65" s="139"/>
      <c r="G65" s="133" t="s">
        <v>56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53</v>
      </c>
      <c r="E76" s="136"/>
      <c r="F76" s="137" t="s">
        <v>54</v>
      </c>
      <c r="G76" s="135" t="s">
        <v>53</v>
      </c>
      <c r="H76" s="136"/>
      <c r="I76" s="136"/>
      <c r="J76" s="138" t="s">
        <v>54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Ostrov, oprava komunikacíve vnitrobloku IX. etapa sever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001 - DIO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Ostrov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Ostrov</v>
      </c>
      <c r="G91" s="36"/>
      <c r="H91" s="36"/>
      <c r="I91" s="29" t="s">
        <v>31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105</v>
      </c>
      <c r="D94" s="145"/>
      <c r="E94" s="145"/>
      <c r="F94" s="145"/>
      <c r="G94" s="145"/>
      <c r="H94" s="145"/>
      <c r="I94" s="145"/>
      <c r="J94" s="146" t="s">
        <v>106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107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8"/>
      <c r="C97" s="149"/>
      <c r="D97" s="150" t="s">
        <v>109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110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8" t="str">
        <f>E7</f>
        <v>Ostrov, oprava komunikacíve vnitrobloku IX. etapa sever</v>
      </c>
      <c r="F108" s="319"/>
      <c r="G108" s="319"/>
      <c r="H108" s="319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0" t="str">
        <f>E9</f>
        <v>SO 001 - DIO</v>
      </c>
      <c r="F110" s="320"/>
      <c r="G110" s="320"/>
      <c r="H110" s="32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Ostrov</v>
      </c>
      <c r="G112" s="36"/>
      <c r="H112" s="36"/>
      <c r="I112" s="29" t="s">
        <v>22</v>
      </c>
      <c r="J112" s="66">
        <f>IF(J12="","",J12)</f>
        <v>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23</v>
      </c>
      <c r="D114" s="36"/>
      <c r="E114" s="36"/>
      <c r="F114" s="27" t="str">
        <f>E15</f>
        <v>Město Ostrov</v>
      </c>
      <c r="G114" s="36"/>
      <c r="H114" s="36"/>
      <c r="I114" s="29" t="s">
        <v>31</v>
      </c>
      <c r="J114" s="32" t="str">
        <f>E21</f>
        <v>Ing. Igor Hrazdil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6"/>
      <c r="E115" s="36"/>
      <c r="F115" s="27" t="str">
        <f>IF(E18="","",E18)</f>
        <v>Vyplň údaj</v>
      </c>
      <c r="G115" s="36"/>
      <c r="H115" s="36"/>
      <c r="I115" s="29" t="s">
        <v>36</v>
      </c>
      <c r="J115" s="32" t="str">
        <f>E24</f>
        <v>Ing. Igor Hrazdil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0"/>
      <c r="B117" s="161"/>
      <c r="C117" s="162" t="s">
        <v>112</v>
      </c>
      <c r="D117" s="163" t="s">
        <v>63</v>
      </c>
      <c r="E117" s="163" t="s">
        <v>59</v>
      </c>
      <c r="F117" s="163" t="s">
        <v>60</v>
      </c>
      <c r="G117" s="163" t="s">
        <v>113</v>
      </c>
      <c r="H117" s="163" t="s">
        <v>114</v>
      </c>
      <c r="I117" s="163" t="s">
        <v>115</v>
      </c>
      <c r="J117" s="163" t="s">
        <v>106</v>
      </c>
      <c r="K117" s="164" t="s">
        <v>116</v>
      </c>
      <c r="L117" s="165"/>
      <c r="M117" s="75" t="s">
        <v>1</v>
      </c>
      <c r="N117" s="76" t="s">
        <v>42</v>
      </c>
      <c r="O117" s="76" t="s">
        <v>117</v>
      </c>
      <c r="P117" s="76" t="s">
        <v>118</v>
      </c>
      <c r="Q117" s="76" t="s">
        <v>119</v>
      </c>
      <c r="R117" s="76" t="s">
        <v>120</v>
      </c>
      <c r="S117" s="76" t="s">
        <v>121</v>
      </c>
      <c r="T117" s="77" t="s">
        <v>122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4"/>
      <c r="B118" s="35"/>
      <c r="C118" s="82" t="s">
        <v>123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77</v>
      </c>
      <c r="AU118" s="17" t="s">
        <v>108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77</v>
      </c>
      <c r="E119" s="174" t="s">
        <v>124</v>
      </c>
      <c r="F119" s="174" t="s">
        <v>125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86</v>
      </c>
      <c r="AT119" s="183" t="s">
        <v>77</v>
      </c>
      <c r="AU119" s="183" t="s">
        <v>78</v>
      </c>
      <c r="AY119" s="182" t="s">
        <v>126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77</v>
      </c>
      <c r="E120" s="185" t="s">
        <v>127</v>
      </c>
      <c r="F120" s="185" t="s">
        <v>128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SUM(P121:P135)</f>
        <v>0</v>
      </c>
      <c r="Q120" s="179"/>
      <c r="R120" s="180">
        <f>SUM(R121:R135)</f>
        <v>0</v>
      </c>
      <c r="S120" s="179"/>
      <c r="T120" s="181">
        <f>SUM(T121:T135)</f>
        <v>0</v>
      </c>
      <c r="AR120" s="182" t="s">
        <v>86</v>
      </c>
      <c r="AT120" s="183" t="s">
        <v>77</v>
      </c>
      <c r="AU120" s="183" t="s">
        <v>86</v>
      </c>
      <c r="AY120" s="182" t="s">
        <v>126</v>
      </c>
      <c r="BK120" s="184">
        <f>SUM(BK121:BK135)</f>
        <v>0</v>
      </c>
    </row>
    <row r="121" spans="1:65" s="2" customFormat="1" ht="24.2" customHeight="1">
      <c r="A121" s="34"/>
      <c r="B121" s="35"/>
      <c r="C121" s="187" t="s">
        <v>86</v>
      </c>
      <c r="D121" s="187" t="s">
        <v>129</v>
      </c>
      <c r="E121" s="188" t="s">
        <v>130</v>
      </c>
      <c r="F121" s="189" t="s">
        <v>131</v>
      </c>
      <c r="G121" s="190" t="s">
        <v>132</v>
      </c>
      <c r="H121" s="191">
        <v>13</v>
      </c>
      <c r="I121" s="192"/>
      <c r="J121" s="193">
        <f>ROUND(I121*H121,2)</f>
        <v>0</v>
      </c>
      <c r="K121" s="189" t="s">
        <v>133</v>
      </c>
      <c r="L121" s="39"/>
      <c r="M121" s="194" t="s">
        <v>1</v>
      </c>
      <c r="N121" s="195" t="s">
        <v>43</v>
      </c>
      <c r="O121" s="71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8" t="s">
        <v>134</v>
      </c>
      <c r="AT121" s="198" t="s">
        <v>129</v>
      </c>
      <c r="AU121" s="198" t="s">
        <v>88</v>
      </c>
      <c r="AY121" s="17" t="s">
        <v>126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7" t="s">
        <v>86</v>
      </c>
      <c r="BK121" s="199">
        <f>ROUND(I121*H121,2)</f>
        <v>0</v>
      </c>
      <c r="BL121" s="17" t="s">
        <v>134</v>
      </c>
      <c r="BM121" s="198" t="s">
        <v>135</v>
      </c>
    </row>
    <row r="122" spans="1:65" s="2" customFormat="1" ht="19.5">
      <c r="A122" s="34"/>
      <c r="B122" s="35"/>
      <c r="C122" s="36"/>
      <c r="D122" s="200" t="s">
        <v>136</v>
      </c>
      <c r="E122" s="36"/>
      <c r="F122" s="201" t="s">
        <v>137</v>
      </c>
      <c r="G122" s="36"/>
      <c r="H122" s="36"/>
      <c r="I122" s="202"/>
      <c r="J122" s="36"/>
      <c r="K122" s="36"/>
      <c r="L122" s="39"/>
      <c r="M122" s="203"/>
      <c r="N122" s="204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136</v>
      </c>
      <c r="AU122" s="17" t="s">
        <v>88</v>
      </c>
    </row>
    <row r="123" spans="1:65" s="13" customFormat="1" ht="11.25">
      <c r="B123" s="205"/>
      <c r="C123" s="206"/>
      <c r="D123" s="200" t="s">
        <v>138</v>
      </c>
      <c r="E123" s="207" t="s">
        <v>139</v>
      </c>
      <c r="F123" s="208" t="s">
        <v>140</v>
      </c>
      <c r="G123" s="206"/>
      <c r="H123" s="209">
        <v>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138</v>
      </c>
      <c r="AU123" s="215" t="s">
        <v>88</v>
      </c>
      <c r="AV123" s="13" t="s">
        <v>88</v>
      </c>
      <c r="AW123" s="13" t="s">
        <v>35</v>
      </c>
      <c r="AX123" s="13" t="s">
        <v>78</v>
      </c>
      <c r="AY123" s="215" t="s">
        <v>126</v>
      </c>
    </row>
    <row r="124" spans="1:65" s="13" customFormat="1" ht="11.25">
      <c r="B124" s="205"/>
      <c r="C124" s="206"/>
      <c r="D124" s="200" t="s">
        <v>138</v>
      </c>
      <c r="E124" s="207" t="s">
        <v>141</v>
      </c>
      <c r="F124" s="208" t="s">
        <v>142</v>
      </c>
      <c r="G124" s="206"/>
      <c r="H124" s="209">
        <v>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138</v>
      </c>
      <c r="AU124" s="215" t="s">
        <v>88</v>
      </c>
      <c r="AV124" s="13" t="s">
        <v>88</v>
      </c>
      <c r="AW124" s="13" t="s">
        <v>35</v>
      </c>
      <c r="AX124" s="13" t="s">
        <v>78</v>
      </c>
      <c r="AY124" s="215" t="s">
        <v>126</v>
      </c>
    </row>
    <row r="125" spans="1:65" s="13" customFormat="1" ht="11.25">
      <c r="B125" s="205"/>
      <c r="C125" s="206"/>
      <c r="D125" s="200" t="s">
        <v>138</v>
      </c>
      <c r="E125" s="207" t="s">
        <v>143</v>
      </c>
      <c r="F125" s="208" t="s">
        <v>140</v>
      </c>
      <c r="G125" s="206"/>
      <c r="H125" s="209">
        <v>5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138</v>
      </c>
      <c r="AU125" s="215" t="s">
        <v>88</v>
      </c>
      <c r="AV125" s="13" t="s">
        <v>88</v>
      </c>
      <c r="AW125" s="13" t="s">
        <v>35</v>
      </c>
      <c r="AX125" s="13" t="s">
        <v>78</v>
      </c>
      <c r="AY125" s="215" t="s">
        <v>126</v>
      </c>
    </row>
    <row r="126" spans="1:65" s="14" customFormat="1" ht="11.25">
      <c r="B126" s="216"/>
      <c r="C126" s="217"/>
      <c r="D126" s="200" t="s">
        <v>138</v>
      </c>
      <c r="E126" s="218" t="s">
        <v>97</v>
      </c>
      <c r="F126" s="219" t="s">
        <v>144</v>
      </c>
      <c r="G126" s="217"/>
      <c r="H126" s="220">
        <v>13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138</v>
      </c>
      <c r="AU126" s="226" t="s">
        <v>88</v>
      </c>
      <c r="AV126" s="14" t="s">
        <v>134</v>
      </c>
      <c r="AW126" s="14" t="s">
        <v>35</v>
      </c>
      <c r="AX126" s="14" t="s">
        <v>86</v>
      </c>
      <c r="AY126" s="226" t="s">
        <v>126</v>
      </c>
    </row>
    <row r="127" spans="1:65" s="2" customFormat="1" ht="24.2" customHeight="1">
      <c r="A127" s="34"/>
      <c r="B127" s="35"/>
      <c r="C127" s="187" t="s">
        <v>88</v>
      </c>
      <c r="D127" s="187" t="s">
        <v>129</v>
      </c>
      <c r="E127" s="188" t="s">
        <v>145</v>
      </c>
      <c r="F127" s="189" t="s">
        <v>146</v>
      </c>
      <c r="G127" s="190" t="s">
        <v>132</v>
      </c>
      <c r="H127" s="191">
        <v>780</v>
      </c>
      <c r="I127" s="192"/>
      <c r="J127" s="193">
        <f>ROUND(I127*H127,2)</f>
        <v>0</v>
      </c>
      <c r="K127" s="189" t="s">
        <v>133</v>
      </c>
      <c r="L127" s="39"/>
      <c r="M127" s="194" t="s">
        <v>1</v>
      </c>
      <c r="N127" s="195" t="s">
        <v>43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134</v>
      </c>
      <c r="AT127" s="198" t="s">
        <v>129</v>
      </c>
      <c r="AU127" s="198" t="s">
        <v>88</v>
      </c>
      <c r="AY127" s="17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86</v>
      </c>
      <c r="BK127" s="199">
        <f>ROUND(I127*H127,2)</f>
        <v>0</v>
      </c>
      <c r="BL127" s="17" t="s">
        <v>134</v>
      </c>
      <c r="BM127" s="198" t="s">
        <v>147</v>
      </c>
    </row>
    <row r="128" spans="1:65" s="2" customFormat="1" ht="29.25">
      <c r="A128" s="34"/>
      <c r="B128" s="35"/>
      <c r="C128" s="36"/>
      <c r="D128" s="200" t="s">
        <v>136</v>
      </c>
      <c r="E128" s="36"/>
      <c r="F128" s="201" t="s">
        <v>148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136</v>
      </c>
      <c r="AU128" s="17" t="s">
        <v>88</v>
      </c>
    </row>
    <row r="129" spans="1:65" s="13" customFormat="1" ht="11.25">
      <c r="B129" s="205"/>
      <c r="C129" s="206"/>
      <c r="D129" s="200" t="s">
        <v>138</v>
      </c>
      <c r="E129" s="207" t="s">
        <v>1</v>
      </c>
      <c r="F129" s="208" t="s">
        <v>149</v>
      </c>
      <c r="G129" s="206"/>
      <c r="H129" s="209">
        <v>780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138</v>
      </c>
      <c r="AU129" s="215" t="s">
        <v>88</v>
      </c>
      <c r="AV129" s="13" t="s">
        <v>88</v>
      </c>
      <c r="AW129" s="13" t="s">
        <v>35</v>
      </c>
      <c r="AX129" s="13" t="s">
        <v>86</v>
      </c>
      <c r="AY129" s="215" t="s">
        <v>126</v>
      </c>
    </row>
    <row r="130" spans="1:65" s="2" customFormat="1" ht="24.2" customHeight="1">
      <c r="A130" s="34"/>
      <c r="B130" s="35"/>
      <c r="C130" s="187" t="s">
        <v>142</v>
      </c>
      <c r="D130" s="187" t="s">
        <v>129</v>
      </c>
      <c r="E130" s="188" t="s">
        <v>150</v>
      </c>
      <c r="F130" s="189" t="s">
        <v>151</v>
      </c>
      <c r="G130" s="190" t="s">
        <v>132</v>
      </c>
      <c r="H130" s="191">
        <v>7</v>
      </c>
      <c r="I130" s="192"/>
      <c r="J130" s="193">
        <f>ROUND(I130*H130,2)</f>
        <v>0</v>
      </c>
      <c r="K130" s="189" t="s">
        <v>133</v>
      </c>
      <c r="L130" s="39"/>
      <c r="M130" s="194" t="s">
        <v>1</v>
      </c>
      <c r="N130" s="195" t="s">
        <v>43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134</v>
      </c>
      <c r="AT130" s="198" t="s">
        <v>129</v>
      </c>
      <c r="AU130" s="198" t="s">
        <v>88</v>
      </c>
      <c r="AY130" s="17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86</v>
      </c>
      <c r="BK130" s="199">
        <f>ROUND(I130*H130,2)</f>
        <v>0</v>
      </c>
      <c r="BL130" s="17" t="s">
        <v>134</v>
      </c>
      <c r="BM130" s="198" t="s">
        <v>152</v>
      </c>
    </row>
    <row r="131" spans="1:65" s="2" customFormat="1" ht="19.5">
      <c r="A131" s="34"/>
      <c r="B131" s="35"/>
      <c r="C131" s="36"/>
      <c r="D131" s="200" t="s">
        <v>136</v>
      </c>
      <c r="E131" s="36"/>
      <c r="F131" s="201" t="s">
        <v>153</v>
      </c>
      <c r="G131" s="36"/>
      <c r="H131" s="36"/>
      <c r="I131" s="202"/>
      <c r="J131" s="36"/>
      <c r="K131" s="36"/>
      <c r="L131" s="39"/>
      <c r="M131" s="203"/>
      <c r="N131" s="20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136</v>
      </c>
      <c r="AU131" s="17" t="s">
        <v>88</v>
      </c>
    </row>
    <row r="132" spans="1:65" s="13" customFormat="1" ht="11.25">
      <c r="B132" s="205"/>
      <c r="C132" s="206"/>
      <c r="D132" s="200" t="s">
        <v>138</v>
      </c>
      <c r="E132" s="207" t="s">
        <v>99</v>
      </c>
      <c r="F132" s="208" t="s">
        <v>100</v>
      </c>
      <c r="G132" s="206"/>
      <c r="H132" s="209">
        <v>7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138</v>
      </c>
      <c r="AU132" s="215" t="s">
        <v>88</v>
      </c>
      <c r="AV132" s="13" t="s">
        <v>88</v>
      </c>
      <c r="AW132" s="13" t="s">
        <v>35</v>
      </c>
      <c r="AX132" s="13" t="s">
        <v>86</v>
      </c>
      <c r="AY132" s="215" t="s">
        <v>126</v>
      </c>
    </row>
    <row r="133" spans="1:65" s="2" customFormat="1" ht="24.2" customHeight="1">
      <c r="A133" s="34"/>
      <c r="B133" s="35"/>
      <c r="C133" s="187" t="s">
        <v>134</v>
      </c>
      <c r="D133" s="187" t="s">
        <v>129</v>
      </c>
      <c r="E133" s="188" t="s">
        <v>154</v>
      </c>
      <c r="F133" s="189" t="s">
        <v>155</v>
      </c>
      <c r="G133" s="190" t="s">
        <v>132</v>
      </c>
      <c r="H133" s="191">
        <v>420</v>
      </c>
      <c r="I133" s="192"/>
      <c r="J133" s="193">
        <f>ROUND(I133*H133,2)</f>
        <v>0</v>
      </c>
      <c r="K133" s="189" t="s">
        <v>133</v>
      </c>
      <c r="L133" s="39"/>
      <c r="M133" s="194" t="s">
        <v>1</v>
      </c>
      <c r="N133" s="195" t="s">
        <v>43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134</v>
      </c>
      <c r="AT133" s="198" t="s">
        <v>129</v>
      </c>
      <c r="AU133" s="198" t="s">
        <v>88</v>
      </c>
      <c r="AY133" s="17" t="s">
        <v>126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86</v>
      </c>
      <c r="BK133" s="199">
        <f>ROUND(I133*H133,2)</f>
        <v>0</v>
      </c>
      <c r="BL133" s="17" t="s">
        <v>134</v>
      </c>
      <c r="BM133" s="198" t="s">
        <v>156</v>
      </c>
    </row>
    <row r="134" spans="1:65" s="2" customFormat="1" ht="29.25">
      <c r="A134" s="34"/>
      <c r="B134" s="35"/>
      <c r="C134" s="36"/>
      <c r="D134" s="200" t="s">
        <v>136</v>
      </c>
      <c r="E134" s="36"/>
      <c r="F134" s="201" t="s">
        <v>157</v>
      </c>
      <c r="G134" s="36"/>
      <c r="H134" s="36"/>
      <c r="I134" s="202"/>
      <c r="J134" s="36"/>
      <c r="K134" s="36"/>
      <c r="L134" s="39"/>
      <c r="M134" s="203"/>
      <c r="N134" s="20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136</v>
      </c>
      <c r="AU134" s="17" t="s">
        <v>88</v>
      </c>
    </row>
    <row r="135" spans="1:65" s="13" customFormat="1" ht="11.25">
      <c r="B135" s="205"/>
      <c r="C135" s="206"/>
      <c r="D135" s="200" t="s">
        <v>138</v>
      </c>
      <c r="E135" s="207" t="s">
        <v>1</v>
      </c>
      <c r="F135" s="208" t="s">
        <v>158</v>
      </c>
      <c r="G135" s="206"/>
      <c r="H135" s="209">
        <v>420</v>
      </c>
      <c r="I135" s="210"/>
      <c r="J135" s="206"/>
      <c r="K135" s="206"/>
      <c r="L135" s="211"/>
      <c r="M135" s="227"/>
      <c r="N135" s="228"/>
      <c r="O135" s="228"/>
      <c r="P135" s="228"/>
      <c r="Q135" s="228"/>
      <c r="R135" s="228"/>
      <c r="S135" s="228"/>
      <c r="T135" s="229"/>
      <c r="AT135" s="215" t="s">
        <v>138</v>
      </c>
      <c r="AU135" s="215" t="s">
        <v>88</v>
      </c>
      <c r="AV135" s="13" t="s">
        <v>88</v>
      </c>
      <c r="AW135" s="13" t="s">
        <v>35</v>
      </c>
      <c r="AX135" s="13" t="s">
        <v>86</v>
      </c>
      <c r="AY135" s="215" t="s">
        <v>126</v>
      </c>
    </row>
    <row r="136" spans="1:65" s="2" customFormat="1" ht="6.95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sMoomIsl2lXkfwNr4WUFBEfJ+0InH+MjftaXyGoXVHnW7L4DwI+9nS1Ny1U9OTN0Iw9yEtoRFciJeh4SWWKQpQ==" saltValue="0qs6SoJTi8CMQ6XkolSynlQIxhfotUc2rgjoyVapGhMEn1hV9QLy5Afvt1l+jU6QiXr7n3Ed0Jwl/Z81QtihLw==" spinCount="100000" sheet="1" objects="1" scenarios="1" formatColumns="0" formatRows="0" autoFilter="0"/>
  <autoFilter ref="C117:K135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91</v>
      </c>
      <c r="AZ2" s="108" t="s">
        <v>159</v>
      </c>
      <c r="BA2" s="108" t="s">
        <v>1</v>
      </c>
      <c r="BB2" s="108" t="s">
        <v>1</v>
      </c>
      <c r="BC2" s="108" t="s">
        <v>160</v>
      </c>
      <c r="BD2" s="108" t="s">
        <v>88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88</v>
      </c>
      <c r="AZ3" s="108" t="s">
        <v>161</v>
      </c>
      <c r="BA3" s="108" t="s">
        <v>1</v>
      </c>
      <c r="BB3" s="108" t="s">
        <v>1</v>
      </c>
      <c r="BC3" s="108" t="s">
        <v>162</v>
      </c>
      <c r="BD3" s="108" t="s">
        <v>88</v>
      </c>
    </row>
    <row r="4" spans="1:5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  <c r="AZ4" s="108" t="s">
        <v>163</v>
      </c>
      <c r="BA4" s="108" t="s">
        <v>1</v>
      </c>
      <c r="BB4" s="108" t="s">
        <v>1</v>
      </c>
      <c r="BC4" s="108" t="s">
        <v>164</v>
      </c>
      <c r="BD4" s="108" t="s">
        <v>88</v>
      </c>
    </row>
    <row r="5" spans="1:56" s="1" customFormat="1" ht="6.95" customHeight="1">
      <c r="B5" s="20"/>
      <c r="L5" s="20"/>
      <c r="AZ5" s="108" t="s">
        <v>165</v>
      </c>
      <c r="BA5" s="108" t="s">
        <v>1</v>
      </c>
      <c r="BB5" s="108" t="s">
        <v>1</v>
      </c>
      <c r="BC5" s="108" t="s">
        <v>166</v>
      </c>
      <c r="BD5" s="108" t="s">
        <v>88</v>
      </c>
    </row>
    <row r="6" spans="1:56" s="1" customFormat="1" ht="12" customHeight="1">
      <c r="B6" s="20"/>
      <c r="D6" s="113" t="s">
        <v>16</v>
      </c>
      <c r="L6" s="20"/>
      <c r="AZ6" s="108" t="s">
        <v>167</v>
      </c>
      <c r="BA6" s="108" t="s">
        <v>1</v>
      </c>
      <c r="BB6" s="108" t="s">
        <v>1</v>
      </c>
      <c r="BC6" s="108" t="s">
        <v>168</v>
      </c>
      <c r="BD6" s="108" t="s">
        <v>88</v>
      </c>
    </row>
    <row r="7" spans="1:56" s="1" customFormat="1" ht="16.5" customHeight="1">
      <c r="B7" s="20"/>
      <c r="E7" s="311" t="str">
        <f>'Rekapitulace stavby'!K6</f>
        <v>Ostrov, oprava komunikacíve vnitrobloku IX. etapa sever</v>
      </c>
      <c r="F7" s="312"/>
      <c r="G7" s="312"/>
      <c r="H7" s="312"/>
      <c r="L7" s="20"/>
      <c r="AZ7" s="108" t="s">
        <v>169</v>
      </c>
      <c r="BA7" s="108" t="s">
        <v>1</v>
      </c>
      <c r="BB7" s="108" t="s">
        <v>1</v>
      </c>
      <c r="BC7" s="108" t="s">
        <v>170</v>
      </c>
      <c r="BD7" s="108" t="s">
        <v>88</v>
      </c>
    </row>
    <row r="8" spans="1:56" s="2" customFormat="1" ht="12" customHeight="1">
      <c r="A8" s="34"/>
      <c r="B8" s="39"/>
      <c r="C8" s="34"/>
      <c r="D8" s="113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171</v>
      </c>
      <c r="BA8" s="108" t="s">
        <v>1</v>
      </c>
      <c r="BB8" s="108" t="s">
        <v>1</v>
      </c>
      <c r="BC8" s="108" t="s">
        <v>172</v>
      </c>
      <c r="BD8" s="108" t="s">
        <v>88</v>
      </c>
    </row>
    <row r="9" spans="1:56" s="2" customFormat="1" ht="16.5" customHeight="1">
      <c r="A9" s="34"/>
      <c r="B9" s="39"/>
      <c r="C9" s="34"/>
      <c r="D9" s="34"/>
      <c r="E9" s="313" t="s">
        <v>173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174</v>
      </c>
      <c r="BA9" s="108" t="s">
        <v>1</v>
      </c>
      <c r="BB9" s="108" t="s">
        <v>1</v>
      </c>
      <c r="BC9" s="108" t="s">
        <v>175</v>
      </c>
      <c r="BD9" s="108" t="s">
        <v>88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176</v>
      </c>
      <c r="BA10" s="108" t="s">
        <v>1</v>
      </c>
      <c r="BB10" s="108" t="s">
        <v>1</v>
      </c>
      <c r="BC10" s="108" t="s">
        <v>177</v>
      </c>
      <c r="BD10" s="108" t="s">
        <v>88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178</v>
      </c>
      <c r="BA11" s="108" t="s">
        <v>1</v>
      </c>
      <c r="BB11" s="108" t="s">
        <v>1</v>
      </c>
      <c r="BC11" s="108" t="s">
        <v>179</v>
      </c>
      <c r="BD11" s="108" t="s">
        <v>88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180</v>
      </c>
      <c r="BA12" s="108" t="s">
        <v>1</v>
      </c>
      <c r="BB12" s="108" t="s">
        <v>1</v>
      </c>
      <c r="BC12" s="108" t="s">
        <v>181</v>
      </c>
      <c r="BD12" s="108" t="s">
        <v>88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182</v>
      </c>
      <c r="BA13" s="108" t="s">
        <v>1</v>
      </c>
      <c r="BB13" s="108" t="s">
        <v>1</v>
      </c>
      <c r="BC13" s="108" t="s">
        <v>183</v>
      </c>
      <c r="BD13" s="108" t="s">
        <v>88</v>
      </c>
    </row>
    <row r="14" spans="1:5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184</v>
      </c>
      <c r="BA14" s="108" t="s">
        <v>1</v>
      </c>
      <c r="BB14" s="108" t="s">
        <v>1</v>
      </c>
      <c r="BC14" s="108" t="s">
        <v>185</v>
      </c>
      <c r="BD14" s="108" t="s">
        <v>88</v>
      </c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8" t="s">
        <v>186</v>
      </c>
      <c r="BA15" s="108" t="s">
        <v>1</v>
      </c>
      <c r="BB15" s="108" t="s">
        <v>1</v>
      </c>
      <c r="BC15" s="108" t="s">
        <v>187</v>
      </c>
      <c r="BD15" s="108" t="s">
        <v>88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8" t="s">
        <v>188</v>
      </c>
      <c r="BA16" s="108" t="s">
        <v>1</v>
      </c>
      <c r="BB16" s="108" t="s">
        <v>1</v>
      </c>
      <c r="BC16" s="108" t="s">
        <v>189</v>
      </c>
      <c r="BD16" s="108" t="s">
        <v>88</v>
      </c>
    </row>
    <row r="17" spans="1:56" s="2" customFormat="1" ht="12" customHeight="1">
      <c r="A17" s="34"/>
      <c r="B17" s="39"/>
      <c r="C17" s="34"/>
      <c r="D17" s="113" t="s">
        <v>29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8" t="s">
        <v>190</v>
      </c>
      <c r="BA17" s="108" t="s">
        <v>1</v>
      </c>
      <c r="BB17" s="108" t="s">
        <v>1</v>
      </c>
      <c r="BC17" s="108" t="s">
        <v>191</v>
      </c>
      <c r="BD17" s="108" t="s">
        <v>88</v>
      </c>
    </row>
    <row r="18" spans="1:56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8" t="s">
        <v>192</v>
      </c>
      <c r="BA18" s="108" t="s">
        <v>1</v>
      </c>
      <c r="BB18" s="108" t="s">
        <v>1</v>
      </c>
      <c r="BC18" s="108" t="s">
        <v>193</v>
      </c>
      <c r="BD18" s="108" t="s">
        <v>88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8" t="s">
        <v>194</v>
      </c>
      <c r="BA19" s="108" t="s">
        <v>1</v>
      </c>
      <c r="BB19" s="108" t="s">
        <v>1</v>
      </c>
      <c r="BC19" s="108" t="s">
        <v>195</v>
      </c>
      <c r="BD19" s="108" t="s">
        <v>88</v>
      </c>
    </row>
    <row r="20" spans="1:56" s="2" customFormat="1" ht="12" customHeight="1">
      <c r="A20" s="34"/>
      <c r="B20" s="39"/>
      <c r="C20" s="34"/>
      <c r="D20" s="113" t="s">
        <v>31</v>
      </c>
      <c r="E20" s="34"/>
      <c r="F20" s="34"/>
      <c r="G20" s="34"/>
      <c r="H20" s="34"/>
      <c r="I20" s="113" t="s">
        <v>24</v>
      </c>
      <c r="J20" s="114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8" t="s">
        <v>196</v>
      </c>
      <c r="BA20" s="108" t="s">
        <v>1</v>
      </c>
      <c r="BB20" s="108" t="s">
        <v>1</v>
      </c>
      <c r="BC20" s="108" t="s">
        <v>100</v>
      </c>
      <c r="BD20" s="108" t="s">
        <v>88</v>
      </c>
    </row>
    <row r="21" spans="1:56" s="2" customFormat="1" ht="18" customHeight="1">
      <c r="A21" s="34"/>
      <c r="B21" s="39"/>
      <c r="C21" s="34"/>
      <c r="D21" s="34"/>
      <c r="E21" s="114" t="s">
        <v>33</v>
      </c>
      <c r="F21" s="34"/>
      <c r="G21" s="34"/>
      <c r="H21" s="34"/>
      <c r="I21" s="113" t="s">
        <v>27</v>
      </c>
      <c r="J21" s="114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8" t="s">
        <v>197</v>
      </c>
      <c r="BA21" s="108" t="s">
        <v>1</v>
      </c>
      <c r="BB21" s="108" t="s">
        <v>1</v>
      </c>
      <c r="BC21" s="108" t="s">
        <v>198</v>
      </c>
      <c r="BD21" s="108" t="s">
        <v>88</v>
      </c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8" t="s">
        <v>199</v>
      </c>
      <c r="BA22" s="108" t="s">
        <v>1</v>
      </c>
      <c r="BB22" s="108" t="s">
        <v>1</v>
      </c>
      <c r="BC22" s="108" t="s">
        <v>86</v>
      </c>
      <c r="BD22" s="108" t="s">
        <v>88</v>
      </c>
    </row>
    <row r="23" spans="1:56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24</v>
      </c>
      <c r="J23" s="114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8" t="s">
        <v>200</v>
      </c>
      <c r="BA23" s="108" t="s">
        <v>1</v>
      </c>
      <c r="BB23" s="108" t="s">
        <v>1</v>
      </c>
      <c r="BC23" s="108" t="s">
        <v>201</v>
      </c>
      <c r="BD23" s="108" t="s">
        <v>88</v>
      </c>
    </row>
    <row r="24" spans="1:56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27</v>
      </c>
      <c r="J24" s="114" t="s">
        <v>34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8" t="s">
        <v>202</v>
      </c>
      <c r="BA24" s="108" t="s">
        <v>1</v>
      </c>
      <c r="BB24" s="108" t="s">
        <v>1</v>
      </c>
      <c r="BC24" s="108" t="s">
        <v>203</v>
      </c>
      <c r="BD24" s="108" t="s">
        <v>88</v>
      </c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8" t="s">
        <v>204</v>
      </c>
      <c r="BA25" s="108" t="s">
        <v>1</v>
      </c>
      <c r="BB25" s="108" t="s">
        <v>1</v>
      </c>
      <c r="BC25" s="108" t="s">
        <v>205</v>
      </c>
      <c r="BD25" s="108" t="s">
        <v>88</v>
      </c>
    </row>
    <row r="26" spans="1:56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8" t="s">
        <v>206</v>
      </c>
      <c r="BA26" s="108" t="s">
        <v>1</v>
      </c>
      <c r="BB26" s="108" t="s">
        <v>1</v>
      </c>
      <c r="BC26" s="108" t="s">
        <v>207</v>
      </c>
      <c r="BD26" s="108" t="s">
        <v>88</v>
      </c>
    </row>
    <row r="27" spans="1:56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Z27" s="230" t="s">
        <v>208</v>
      </c>
      <c r="BA27" s="230" t="s">
        <v>1</v>
      </c>
      <c r="BB27" s="230" t="s">
        <v>1</v>
      </c>
      <c r="BC27" s="230" t="s">
        <v>209</v>
      </c>
      <c r="BD27" s="230" t="s">
        <v>88</v>
      </c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8" t="s">
        <v>210</v>
      </c>
      <c r="BA28" s="108" t="s">
        <v>1</v>
      </c>
      <c r="BB28" s="108" t="s">
        <v>1</v>
      </c>
      <c r="BC28" s="108" t="s">
        <v>211</v>
      </c>
      <c r="BD28" s="108" t="s">
        <v>88</v>
      </c>
    </row>
    <row r="29" spans="1:56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8" t="s">
        <v>212</v>
      </c>
      <c r="BA29" s="108" t="s">
        <v>1</v>
      </c>
      <c r="BB29" s="108" t="s">
        <v>1</v>
      </c>
      <c r="BC29" s="108" t="s">
        <v>213</v>
      </c>
      <c r="BD29" s="108" t="s">
        <v>88</v>
      </c>
    </row>
    <row r="30" spans="1:56" s="2" customFormat="1" ht="25.35" customHeight="1">
      <c r="A30" s="34"/>
      <c r="B30" s="39"/>
      <c r="C30" s="34"/>
      <c r="D30" s="120" t="s">
        <v>38</v>
      </c>
      <c r="E30" s="34"/>
      <c r="F30" s="34"/>
      <c r="G30" s="34"/>
      <c r="H30" s="34"/>
      <c r="I30" s="34"/>
      <c r="J30" s="121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8" t="s">
        <v>214</v>
      </c>
      <c r="BA30" s="108" t="s">
        <v>1</v>
      </c>
      <c r="BB30" s="108" t="s">
        <v>1</v>
      </c>
      <c r="BC30" s="108" t="s">
        <v>215</v>
      </c>
      <c r="BD30" s="108" t="s">
        <v>88</v>
      </c>
    </row>
    <row r="31" spans="1:56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8" t="s">
        <v>216</v>
      </c>
      <c r="BA31" s="108" t="s">
        <v>1</v>
      </c>
      <c r="BB31" s="108" t="s">
        <v>1</v>
      </c>
      <c r="BC31" s="108" t="s">
        <v>217</v>
      </c>
      <c r="BD31" s="108" t="s">
        <v>88</v>
      </c>
    </row>
    <row r="32" spans="1:56" s="2" customFormat="1" ht="14.45" customHeight="1">
      <c r="A32" s="34"/>
      <c r="B32" s="39"/>
      <c r="C32" s="34"/>
      <c r="D32" s="34"/>
      <c r="E32" s="34"/>
      <c r="F32" s="122" t="s">
        <v>40</v>
      </c>
      <c r="G32" s="34"/>
      <c r="H32" s="34"/>
      <c r="I32" s="122" t="s">
        <v>39</v>
      </c>
      <c r="J32" s="122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8" t="s">
        <v>218</v>
      </c>
      <c r="BA32" s="108" t="s">
        <v>1</v>
      </c>
      <c r="BB32" s="108" t="s">
        <v>1</v>
      </c>
      <c r="BC32" s="108" t="s">
        <v>219</v>
      </c>
      <c r="BD32" s="108" t="s">
        <v>88</v>
      </c>
    </row>
    <row r="33" spans="1:56" s="2" customFormat="1" ht="14.45" customHeight="1">
      <c r="A33" s="34"/>
      <c r="B33" s="39"/>
      <c r="C33" s="34"/>
      <c r="D33" s="123" t="s">
        <v>42</v>
      </c>
      <c r="E33" s="113" t="s">
        <v>43</v>
      </c>
      <c r="F33" s="124">
        <f>ROUND((SUM(BE128:BE406)),  2)</f>
        <v>0</v>
      </c>
      <c r="G33" s="34"/>
      <c r="H33" s="34"/>
      <c r="I33" s="125">
        <v>0.21</v>
      </c>
      <c r="J33" s="124">
        <f>ROUND(((SUM(BE128:BE406))*I33),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8" t="s">
        <v>220</v>
      </c>
      <c r="BA33" s="108" t="s">
        <v>1</v>
      </c>
      <c r="BB33" s="108" t="s">
        <v>1</v>
      </c>
      <c r="BC33" s="108" t="s">
        <v>221</v>
      </c>
      <c r="BD33" s="108" t="s">
        <v>88</v>
      </c>
    </row>
    <row r="34" spans="1:56" s="2" customFormat="1" ht="14.45" customHeight="1">
      <c r="A34" s="34"/>
      <c r="B34" s="39"/>
      <c r="C34" s="34"/>
      <c r="D34" s="34"/>
      <c r="E34" s="113" t="s">
        <v>44</v>
      </c>
      <c r="F34" s="124">
        <f>ROUND((SUM(BF128:BF406)),  2)</f>
        <v>0</v>
      </c>
      <c r="G34" s="34"/>
      <c r="H34" s="34"/>
      <c r="I34" s="125">
        <v>0.15</v>
      </c>
      <c r="J34" s="124">
        <f>ROUND(((SUM(BF128:BF406))*I34),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8" t="s">
        <v>222</v>
      </c>
      <c r="BA34" s="108" t="s">
        <v>1</v>
      </c>
      <c r="BB34" s="108" t="s">
        <v>1</v>
      </c>
      <c r="BC34" s="108" t="s">
        <v>223</v>
      </c>
      <c r="BD34" s="108" t="s">
        <v>88</v>
      </c>
    </row>
    <row r="35" spans="1:56" s="2" customFormat="1" ht="14.45" hidden="1" customHeight="1">
      <c r="A35" s="34"/>
      <c r="B35" s="39"/>
      <c r="C35" s="34"/>
      <c r="D35" s="34"/>
      <c r="E35" s="113" t="s">
        <v>45</v>
      </c>
      <c r="F35" s="124">
        <f>ROUND((SUM(BG128:BG406)),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8" t="s">
        <v>224</v>
      </c>
      <c r="BA35" s="108" t="s">
        <v>1</v>
      </c>
      <c r="BB35" s="108" t="s">
        <v>1</v>
      </c>
      <c r="BC35" s="108" t="s">
        <v>225</v>
      </c>
      <c r="BD35" s="108" t="s">
        <v>88</v>
      </c>
    </row>
    <row r="36" spans="1:56" s="2" customFormat="1" ht="14.45" hidden="1" customHeight="1">
      <c r="A36" s="34"/>
      <c r="B36" s="39"/>
      <c r="C36" s="34"/>
      <c r="D36" s="34"/>
      <c r="E36" s="113" t="s">
        <v>46</v>
      </c>
      <c r="F36" s="124">
        <f>ROUND((SUM(BH128:BH406)),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8" t="s">
        <v>226</v>
      </c>
      <c r="BA36" s="108" t="s">
        <v>1</v>
      </c>
      <c r="BB36" s="108" t="s">
        <v>1</v>
      </c>
      <c r="BC36" s="108" t="s">
        <v>227</v>
      </c>
      <c r="BD36" s="108" t="s">
        <v>88</v>
      </c>
    </row>
    <row r="37" spans="1:56" s="2" customFormat="1" ht="14.45" hidden="1" customHeight="1">
      <c r="A37" s="34"/>
      <c r="B37" s="39"/>
      <c r="C37" s="34"/>
      <c r="D37" s="34"/>
      <c r="E37" s="113" t="s">
        <v>47</v>
      </c>
      <c r="F37" s="124">
        <f>ROUND((SUM(BI128:BI406)),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8" t="s">
        <v>228</v>
      </c>
      <c r="BA37" s="108" t="s">
        <v>1</v>
      </c>
      <c r="BB37" s="108" t="s">
        <v>1</v>
      </c>
      <c r="BC37" s="108" t="s">
        <v>229</v>
      </c>
      <c r="BD37" s="108" t="s">
        <v>88</v>
      </c>
    </row>
    <row r="38" spans="1:56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8" t="s">
        <v>230</v>
      </c>
      <c r="BA38" s="108" t="s">
        <v>1</v>
      </c>
      <c r="BB38" s="108" t="s">
        <v>1</v>
      </c>
      <c r="BC38" s="108" t="s">
        <v>231</v>
      </c>
      <c r="BD38" s="108" t="s">
        <v>88</v>
      </c>
    </row>
    <row r="39" spans="1:56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8" t="s">
        <v>232</v>
      </c>
      <c r="BA39" s="108" t="s">
        <v>1</v>
      </c>
      <c r="BB39" s="108" t="s">
        <v>1</v>
      </c>
      <c r="BC39" s="108" t="s">
        <v>233</v>
      </c>
      <c r="BD39" s="108" t="s">
        <v>88</v>
      </c>
    </row>
    <row r="40" spans="1:56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56" s="1" customFormat="1" ht="14.45" customHeight="1">
      <c r="B41" s="20"/>
      <c r="L41" s="20"/>
    </row>
    <row r="42" spans="1:56" s="1" customFormat="1" ht="14.45" customHeight="1">
      <c r="B42" s="20"/>
      <c r="L42" s="20"/>
    </row>
    <row r="43" spans="1:56" s="1" customFormat="1" ht="14.45" customHeight="1">
      <c r="B43" s="20"/>
      <c r="L43" s="20"/>
    </row>
    <row r="44" spans="1:56" s="1" customFormat="1" ht="14.45" customHeight="1">
      <c r="B44" s="20"/>
      <c r="L44" s="20"/>
    </row>
    <row r="45" spans="1:56" s="1" customFormat="1" ht="14.45" customHeight="1">
      <c r="B45" s="20"/>
      <c r="L45" s="20"/>
    </row>
    <row r="46" spans="1:56" s="1" customFormat="1" ht="14.45" customHeight="1">
      <c r="B46" s="20"/>
      <c r="L46" s="20"/>
    </row>
    <row r="47" spans="1:56" s="1" customFormat="1" ht="14.45" customHeight="1">
      <c r="B47" s="20"/>
      <c r="L47" s="20"/>
    </row>
    <row r="48" spans="1:56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51</v>
      </c>
      <c r="E50" s="134"/>
      <c r="F50" s="134"/>
      <c r="G50" s="133" t="s">
        <v>52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53</v>
      </c>
      <c r="E61" s="136"/>
      <c r="F61" s="137" t="s">
        <v>54</v>
      </c>
      <c r="G61" s="135" t="s">
        <v>53</v>
      </c>
      <c r="H61" s="136"/>
      <c r="I61" s="136"/>
      <c r="J61" s="138" t="s">
        <v>54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55</v>
      </c>
      <c r="E65" s="139"/>
      <c r="F65" s="139"/>
      <c r="G65" s="133" t="s">
        <v>56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53</v>
      </c>
      <c r="E76" s="136"/>
      <c r="F76" s="137" t="s">
        <v>54</v>
      </c>
      <c r="G76" s="135" t="s">
        <v>53</v>
      </c>
      <c r="H76" s="136"/>
      <c r="I76" s="136"/>
      <c r="J76" s="138" t="s">
        <v>54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Ostrov, oprava komunikacíve vnitrobloku IX. etapa sever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101 - Komunikace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Ostrov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Ostrov</v>
      </c>
      <c r="G91" s="36"/>
      <c r="H91" s="36"/>
      <c r="I91" s="29" t="s">
        <v>31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105</v>
      </c>
      <c r="D94" s="145"/>
      <c r="E94" s="145"/>
      <c r="F94" s="145"/>
      <c r="G94" s="145"/>
      <c r="H94" s="145"/>
      <c r="I94" s="145"/>
      <c r="J94" s="146" t="s">
        <v>106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107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8"/>
      <c r="C97" s="149"/>
      <c r="D97" s="150" t="s">
        <v>109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234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J178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236</v>
      </c>
      <c r="E100" s="157"/>
      <c r="F100" s="157"/>
      <c r="G100" s="157"/>
      <c r="H100" s="157"/>
      <c r="I100" s="157"/>
      <c r="J100" s="158">
        <f>J182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237</v>
      </c>
      <c r="E101" s="157"/>
      <c r="F101" s="157"/>
      <c r="G101" s="157"/>
      <c r="H101" s="157"/>
      <c r="I101" s="157"/>
      <c r="J101" s="158">
        <f>J240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110</v>
      </c>
      <c r="E102" s="157"/>
      <c r="F102" s="157"/>
      <c r="G102" s="157"/>
      <c r="H102" s="157"/>
      <c r="I102" s="157"/>
      <c r="J102" s="158">
        <f>J296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238</v>
      </c>
      <c r="E103" s="157"/>
      <c r="F103" s="157"/>
      <c r="G103" s="157"/>
      <c r="H103" s="157"/>
      <c r="I103" s="157"/>
      <c r="J103" s="158">
        <f>J359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239</v>
      </c>
      <c r="E104" s="157"/>
      <c r="F104" s="157"/>
      <c r="G104" s="157"/>
      <c r="H104" s="157"/>
      <c r="I104" s="157"/>
      <c r="J104" s="158">
        <f>J383</f>
        <v>0</v>
      </c>
      <c r="K104" s="155"/>
      <c r="L104" s="159"/>
    </row>
    <row r="105" spans="1:31" s="9" customFormat="1" ht="24.95" customHeight="1">
      <c r="B105" s="148"/>
      <c r="C105" s="149"/>
      <c r="D105" s="150" t="s">
        <v>240</v>
      </c>
      <c r="E105" s="151"/>
      <c r="F105" s="151"/>
      <c r="G105" s="151"/>
      <c r="H105" s="151"/>
      <c r="I105" s="151"/>
      <c r="J105" s="152">
        <f>J386</f>
        <v>0</v>
      </c>
      <c r="K105" s="149"/>
      <c r="L105" s="153"/>
    </row>
    <row r="106" spans="1:31" s="10" customFormat="1" ht="19.899999999999999" customHeight="1">
      <c r="B106" s="154"/>
      <c r="C106" s="155"/>
      <c r="D106" s="156" t="s">
        <v>241</v>
      </c>
      <c r="E106" s="157"/>
      <c r="F106" s="157"/>
      <c r="G106" s="157"/>
      <c r="H106" s="157"/>
      <c r="I106" s="157"/>
      <c r="J106" s="158">
        <f>J387</f>
        <v>0</v>
      </c>
      <c r="K106" s="155"/>
      <c r="L106" s="159"/>
    </row>
    <row r="107" spans="1:31" s="9" customFormat="1" ht="24.95" customHeight="1">
      <c r="B107" s="148"/>
      <c r="C107" s="149"/>
      <c r="D107" s="150" t="s">
        <v>242</v>
      </c>
      <c r="E107" s="151"/>
      <c r="F107" s="151"/>
      <c r="G107" s="151"/>
      <c r="H107" s="151"/>
      <c r="I107" s="151"/>
      <c r="J107" s="152">
        <f>J394</f>
        <v>0</v>
      </c>
      <c r="K107" s="149"/>
      <c r="L107" s="153"/>
    </row>
    <row r="108" spans="1:31" s="10" customFormat="1" ht="19.899999999999999" customHeight="1">
      <c r="B108" s="154"/>
      <c r="C108" s="155"/>
      <c r="D108" s="156" t="s">
        <v>243</v>
      </c>
      <c r="E108" s="157"/>
      <c r="F108" s="157"/>
      <c r="G108" s="157"/>
      <c r="H108" s="157"/>
      <c r="I108" s="157"/>
      <c r="J108" s="158">
        <f>J395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111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8" t="str">
        <f>E7</f>
        <v>Ostrov, oprava komunikacíve vnitrobloku IX. etapa sever</v>
      </c>
      <c r="F118" s="319"/>
      <c r="G118" s="319"/>
      <c r="H118" s="31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0" t="str">
        <f>E9</f>
        <v>SO 101 - Komunikace</v>
      </c>
      <c r="F120" s="320"/>
      <c r="G120" s="320"/>
      <c r="H120" s="32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Ostrov</v>
      </c>
      <c r="G122" s="36"/>
      <c r="H122" s="36"/>
      <c r="I122" s="29" t="s">
        <v>22</v>
      </c>
      <c r="J122" s="66">
        <f>IF(J12="","",J12)</f>
        <v>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E15</f>
        <v>Město Ostrov</v>
      </c>
      <c r="G124" s="36"/>
      <c r="H124" s="36"/>
      <c r="I124" s="29" t="s">
        <v>31</v>
      </c>
      <c r="J124" s="32" t="str">
        <f>E21</f>
        <v>Ing. Igor Hrazdil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29</v>
      </c>
      <c r="D125" s="36"/>
      <c r="E125" s="36"/>
      <c r="F125" s="27" t="str">
        <f>IF(E18="","",E18)</f>
        <v>Vyplň údaj</v>
      </c>
      <c r="G125" s="36"/>
      <c r="H125" s="36"/>
      <c r="I125" s="29" t="s">
        <v>36</v>
      </c>
      <c r="J125" s="32" t="str">
        <f>E24</f>
        <v>Ing. Igor Hrazdil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112</v>
      </c>
      <c r="D127" s="163" t="s">
        <v>63</v>
      </c>
      <c r="E127" s="163" t="s">
        <v>59</v>
      </c>
      <c r="F127" s="163" t="s">
        <v>60</v>
      </c>
      <c r="G127" s="163" t="s">
        <v>113</v>
      </c>
      <c r="H127" s="163" t="s">
        <v>114</v>
      </c>
      <c r="I127" s="163" t="s">
        <v>115</v>
      </c>
      <c r="J127" s="163" t="s">
        <v>106</v>
      </c>
      <c r="K127" s="164" t="s">
        <v>116</v>
      </c>
      <c r="L127" s="165"/>
      <c r="M127" s="75" t="s">
        <v>1</v>
      </c>
      <c r="N127" s="76" t="s">
        <v>42</v>
      </c>
      <c r="O127" s="76" t="s">
        <v>117</v>
      </c>
      <c r="P127" s="76" t="s">
        <v>118</v>
      </c>
      <c r="Q127" s="76" t="s">
        <v>119</v>
      </c>
      <c r="R127" s="76" t="s">
        <v>120</v>
      </c>
      <c r="S127" s="76" t="s">
        <v>121</v>
      </c>
      <c r="T127" s="77" t="s">
        <v>122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123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P129+P386+P394</f>
        <v>0</v>
      </c>
      <c r="Q128" s="79"/>
      <c r="R128" s="168">
        <f>R129+R386+R394</f>
        <v>922.00442221999992</v>
      </c>
      <c r="S128" s="79"/>
      <c r="T128" s="169">
        <f>T129+T386+T394</f>
        <v>1351.983185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77</v>
      </c>
      <c r="AU128" s="17" t="s">
        <v>108</v>
      </c>
      <c r="BK128" s="170">
        <f>BK129+BK386+BK394</f>
        <v>0</v>
      </c>
    </row>
    <row r="129" spans="1:65" s="12" customFormat="1" ht="25.9" customHeight="1">
      <c r="B129" s="171"/>
      <c r="C129" s="172"/>
      <c r="D129" s="173" t="s">
        <v>77</v>
      </c>
      <c r="E129" s="174" t="s">
        <v>124</v>
      </c>
      <c r="F129" s="174" t="s">
        <v>125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P130+P178+P182+P240+P296+P359+P383</f>
        <v>0</v>
      </c>
      <c r="Q129" s="179"/>
      <c r="R129" s="180">
        <f>R130+R178+R182+R240+R296+R359+R383</f>
        <v>921.85680426999988</v>
      </c>
      <c r="S129" s="179"/>
      <c r="T129" s="181">
        <f>T130+T178+T182+T240+T296+T359+T383</f>
        <v>1351.983185</v>
      </c>
      <c r="AR129" s="182" t="s">
        <v>86</v>
      </c>
      <c r="AT129" s="183" t="s">
        <v>77</v>
      </c>
      <c r="AU129" s="183" t="s">
        <v>78</v>
      </c>
      <c r="AY129" s="182" t="s">
        <v>126</v>
      </c>
      <c r="BK129" s="184">
        <f>BK130+BK178+BK182+BK240+BK296+BK359+BK383</f>
        <v>0</v>
      </c>
    </row>
    <row r="130" spans="1:65" s="12" customFormat="1" ht="22.9" customHeight="1">
      <c r="B130" s="171"/>
      <c r="C130" s="172"/>
      <c r="D130" s="173" t="s">
        <v>77</v>
      </c>
      <c r="E130" s="185" t="s">
        <v>86</v>
      </c>
      <c r="F130" s="185" t="s">
        <v>244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SUM(P131:P177)</f>
        <v>0</v>
      </c>
      <c r="Q130" s="179"/>
      <c r="R130" s="180">
        <f>SUM(R131:R177)</f>
        <v>0</v>
      </c>
      <c r="S130" s="179"/>
      <c r="T130" s="181">
        <f>SUM(T131:T177)</f>
        <v>1349.1215050000001</v>
      </c>
      <c r="AR130" s="182" t="s">
        <v>86</v>
      </c>
      <c r="AT130" s="183" t="s">
        <v>77</v>
      </c>
      <c r="AU130" s="183" t="s">
        <v>86</v>
      </c>
      <c r="AY130" s="182" t="s">
        <v>126</v>
      </c>
      <c r="BK130" s="184">
        <f>SUM(BK131:BK177)</f>
        <v>0</v>
      </c>
    </row>
    <row r="131" spans="1:65" s="2" customFormat="1" ht="24.2" customHeight="1">
      <c r="A131" s="34"/>
      <c r="B131" s="35"/>
      <c r="C131" s="187" t="s">
        <v>86</v>
      </c>
      <c r="D131" s="187" t="s">
        <v>129</v>
      </c>
      <c r="E131" s="188" t="s">
        <v>245</v>
      </c>
      <c r="F131" s="189" t="s">
        <v>246</v>
      </c>
      <c r="G131" s="190" t="s">
        <v>247</v>
      </c>
      <c r="H131" s="191">
        <v>51.26</v>
      </c>
      <c r="I131" s="192"/>
      <c r="J131" s="193">
        <f>ROUND(I131*H131,2)</f>
        <v>0</v>
      </c>
      <c r="K131" s="189" t="s">
        <v>133</v>
      </c>
      <c r="L131" s="39"/>
      <c r="M131" s="194" t="s">
        <v>1</v>
      </c>
      <c r="N131" s="195" t="s">
        <v>43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0.26</v>
      </c>
      <c r="T131" s="197">
        <f>S131*H131</f>
        <v>13.3276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134</v>
      </c>
      <c r="AT131" s="198" t="s">
        <v>129</v>
      </c>
      <c r="AU131" s="198" t="s">
        <v>88</v>
      </c>
      <c r="AY131" s="17" t="s">
        <v>126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86</v>
      </c>
      <c r="BK131" s="199">
        <f>ROUND(I131*H131,2)</f>
        <v>0</v>
      </c>
      <c r="BL131" s="17" t="s">
        <v>134</v>
      </c>
      <c r="BM131" s="198" t="s">
        <v>248</v>
      </c>
    </row>
    <row r="132" spans="1:65" s="2" customFormat="1" ht="39">
      <c r="A132" s="34"/>
      <c r="B132" s="35"/>
      <c r="C132" s="36"/>
      <c r="D132" s="200" t="s">
        <v>136</v>
      </c>
      <c r="E132" s="36"/>
      <c r="F132" s="201" t="s">
        <v>249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136</v>
      </c>
      <c r="AU132" s="17" t="s">
        <v>88</v>
      </c>
    </row>
    <row r="133" spans="1:65" s="13" customFormat="1" ht="22.5">
      <c r="B133" s="205"/>
      <c r="C133" s="206"/>
      <c r="D133" s="200" t="s">
        <v>138</v>
      </c>
      <c r="E133" s="207" t="s">
        <v>250</v>
      </c>
      <c r="F133" s="208" t="s">
        <v>251</v>
      </c>
      <c r="G133" s="206"/>
      <c r="H133" s="209">
        <v>44.116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138</v>
      </c>
      <c r="AU133" s="215" t="s">
        <v>88</v>
      </c>
      <c r="AV133" s="13" t="s">
        <v>88</v>
      </c>
      <c r="AW133" s="13" t="s">
        <v>35</v>
      </c>
      <c r="AX133" s="13" t="s">
        <v>78</v>
      </c>
      <c r="AY133" s="215" t="s">
        <v>126</v>
      </c>
    </row>
    <row r="134" spans="1:65" s="13" customFormat="1" ht="11.25">
      <c r="B134" s="205"/>
      <c r="C134" s="206"/>
      <c r="D134" s="200" t="s">
        <v>138</v>
      </c>
      <c r="E134" s="207" t="s">
        <v>204</v>
      </c>
      <c r="F134" s="208" t="s">
        <v>205</v>
      </c>
      <c r="G134" s="206"/>
      <c r="H134" s="209">
        <v>7.1440000000000001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138</v>
      </c>
      <c r="AU134" s="215" t="s">
        <v>88</v>
      </c>
      <c r="AV134" s="13" t="s">
        <v>88</v>
      </c>
      <c r="AW134" s="13" t="s">
        <v>35</v>
      </c>
      <c r="AX134" s="13" t="s">
        <v>78</v>
      </c>
      <c r="AY134" s="215" t="s">
        <v>126</v>
      </c>
    </row>
    <row r="135" spans="1:65" s="14" customFormat="1" ht="11.25">
      <c r="B135" s="216"/>
      <c r="C135" s="217"/>
      <c r="D135" s="200" t="s">
        <v>138</v>
      </c>
      <c r="E135" s="218" t="s">
        <v>1</v>
      </c>
      <c r="F135" s="219" t="s">
        <v>144</v>
      </c>
      <c r="G135" s="217"/>
      <c r="H135" s="220">
        <v>51.26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138</v>
      </c>
      <c r="AU135" s="226" t="s">
        <v>88</v>
      </c>
      <c r="AV135" s="14" t="s">
        <v>134</v>
      </c>
      <c r="AW135" s="14" t="s">
        <v>35</v>
      </c>
      <c r="AX135" s="14" t="s">
        <v>86</v>
      </c>
      <c r="AY135" s="226" t="s">
        <v>126</v>
      </c>
    </row>
    <row r="136" spans="1:65" s="2" customFormat="1" ht="24.2" customHeight="1">
      <c r="A136" s="34"/>
      <c r="B136" s="35"/>
      <c r="C136" s="187" t="s">
        <v>88</v>
      </c>
      <c r="D136" s="187" t="s">
        <v>129</v>
      </c>
      <c r="E136" s="188" t="s">
        <v>252</v>
      </c>
      <c r="F136" s="189" t="s">
        <v>253</v>
      </c>
      <c r="G136" s="190" t="s">
        <v>247</v>
      </c>
      <c r="H136" s="191">
        <v>107.21899999999999</v>
      </c>
      <c r="I136" s="192"/>
      <c r="J136" s="193">
        <f>ROUND(I136*H136,2)</f>
        <v>0</v>
      </c>
      <c r="K136" s="189" t="s">
        <v>133</v>
      </c>
      <c r="L136" s="39"/>
      <c r="M136" s="194" t="s">
        <v>1</v>
      </c>
      <c r="N136" s="195" t="s">
        <v>43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0.32500000000000001</v>
      </c>
      <c r="T136" s="197">
        <f>S136*H136</f>
        <v>34.846175000000002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134</v>
      </c>
      <c r="AT136" s="198" t="s">
        <v>129</v>
      </c>
      <c r="AU136" s="198" t="s">
        <v>88</v>
      </c>
      <c r="AY136" s="17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86</v>
      </c>
      <c r="BK136" s="199">
        <f>ROUND(I136*H136,2)</f>
        <v>0</v>
      </c>
      <c r="BL136" s="17" t="s">
        <v>134</v>
      </c>
      <c r="BM136" s="198" t="s">
        <v>254</v>
      </c>
    </row>
    <row r="137" spans="1:65" s="2" customFormat="1" ht="29.25">
      <c r="A137" s="34"/>
      <c r="B137" s="35"/>
      <c r="C137" s="36"/>
      <c r="D137" s="200" t="s">
        <v>136</v>
      </c>
      <c r="E137" s="36"/>
      <c r="F137" s="201" t="s">
        <v>255</v>
      </c>
      <c r="G137" s="36"/>
      <c r="H137" s="36"/>
      <c r="I137" s="202"/>
      <c r="J137" s="36"/>
      <c r="K137" s="36"/>
      <c r="L137" s="39"/>
      <c r="M137" s="203"/>
      <c r="N137" s="20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136</v>
      </c>
      <c r="AU137" s="17" t="s">
        <v>88</v>
      </c>
    </row>
    <row r="138" spans="1:65" s="13" customFormat="1" ht="11.25">
      <c r="B138" s="205"/>
      <c r="C138" s="206"/>
      <c r="D138" s="200" t="s">
        <v>138</v>
      </c>
      <c r="E138" s="207" t="s">
        <v>210</v>
      </c>
      <c r="F138" s="208" t="s">
        <v>211</v>
      </c>
      <c r="G138" s="206"/>
      <c r="H138" s="209">
        <v>107.21899999999999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138</v>
      </c>
      <c r="AU138" s="215" t="s">
        <v>88</v>
      </c>
      <c r="AV138" s="13" t="s">
        <v>88</v>
      </c>
      <c r="AW138" s="13" t="s">
        <v>35</v>
      </c>
      <c r="AX138" s="13" t="s">
        <v>86</v>
      </c>
      <c r="AY138" s="215" t="s">
        <v>126</v>
      </c>
    </row>
    <row r="139" spans="1:65" s="2" customFormat="1" ht="24.2" customHeight="1">
      <c r="A139" s="34"/>
      <c r="B139" s="35"/>
      <c r="C139" s="187" t="s">
        <v>142</v>
      </c>
      <c r="D139" s="187" t="s">
        <v>129</v>
      </c>
      <c r="E139" s="188" t="s">
        <v>256</v>
      </c>
      <c r="F139" s="189" t="s">
        <v>257</v>
      </c>
      <c r="G139" s="190" t="s">
        <v>247</v>
      </c>
      <c r="H139" s="191">
        <v>1418.259</v>
      </c>
      <c r="I139" s="192"/>
      <c r="J139" s="193">
        <f>ROUND(I139*H139,2)</f>
        <v>0</v>
      </c>
      <c r="K139" s="189" t="s">
        <v>133</v>
      </c>
      <c r="L139" s="39"/>
      <c r="M139" s="194" t="s">
        <v>1</v>
      </c>
      <c r="N139" s="195" t="s">
        <v>43</v>
      </c>
      <c r="O139" s="71"/>
      <c r="P139" s="196">
        <f>O139*H139</f>
        <v>0</v>
      </c>
      <c r="Q139" s="196">
        <v>0</v>
      </c>
      <c r="R139" s="196">
        <f>Q139*H139</f>
        <v>0</v>
      </c>
      <c r="S139" s="196">
        <v>0.28999999999999998</v>
      </c>
      <c r="T139" s="197">
        <f>S139*H139</f>
        <v>411.29510999999997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134</v>
      </c>
      <c r="AT139" s="198" t="s">
        <v>129</v>
      </c>
      <c r="AU139" s="198" t="s">
        <v>88</v>
      </c>
      <c r="AY139" s="17" t="s">
        <v>126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86</v>
      </c>
      <c r="BK139" s="199">
        <f>ROUND(I139*H139,2)</f>
        <v>0</v>
      </c>
      <c r="BL139" s="17" t="s">
        <v>134</v>
      </c>
      <c r="BM139" s="198" t="s">
        <v>258</v>
      </c>
    </row>
    <row r="140" spans="1:65" s="2" customFormat="1" ht="39">
      <c r="A140" s="34"/>
      <c r="B140" s="35"/>
      <c r="C140" s="36"/>
      <c r="D140" s="200" t="s">
        <v>136</v>
      </c>
      <c r="E140" s="36"/>
      <c r="F140" s="201" t="s">
        <v>259</v>
      </c>
      <c r="G140" s="36"/>
      <c r="H140" s="36"/>
      <c r="I140" s="202"/>
      <c r="J140" s="36"/>
      <c r="K140" s="36"/>
      <c r="L140" s="39"/>
      <c r="M140" s="203"/>
      <c r="N140" s="20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136</v>
      </c>
      <c r="AU140" s="17" t="s">
        <v>88</v>
      </c>
    </row>
    <row r="141" spans="1:65" s="13" customFormat="1" ht="11.25">
      <c r="B141" s="205"/>
      <c r="C141" s="206"/>
      <c r="D141" s="200" t="s">
        <v>138</v>
      </c>
      <c r="E141" s="207" t="s">
        <v>1</v>
      </c>
      <c r="F141" s="208" t="s">
        <v>260</v>
      </c>
      <c r="G141" s="206"/>
      <c r="H141" s="209">
        <v>1418.259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138</v>
      </c>
      <c r="AU141" s="215" t="s">
        <v>88</v>
      </c>
      <c r="AV141" s="13" t="s">
        <v>88</v>
      </c>
      <c r="AW141" s="13" t="s">
        <v>35</v>
      </c>
      <c r="AX141" s="13" t="s">
        <v>86</v>
      </c>
      <c r="AY141" s="215" t="s">
        <v>126</v>
      </c>
    </row>
    <row r="142" spans="1:65" s="2" customFormat="1" ht="24.2" customHeight="1">
      <c r="A142" s="34"/>
      <c r="B142" s="35"/>
      <c r="C142" s="187" t="s">
        <v>134</v>
      </c>
      <c r="D142" s="187" t="s">
        <v>129</v>
      </c>
      <c r="E142" s="188" t="s">
        <v>261</v>
      </c>
      <c r="F142" s="189" t="s">
        <v>262</v>
      </c>
      <c r="G142" s="190" t="s">
        <v>247</v>
      </c>
      <c r="H142" s="191">
        <v>220.935</v>
      </c>
      <c r="I142" s="192"/>
      <c r="J142" s="193">
        <f>ROUND(I142*H142,2)</f>
        <v>0</v>
      </c>
      <c r="K142" s="189" t="s">
        <v>133</v>
      </c>
      <c r="L142" s="39"/>
      <c r="M142" s="194" t="s">
        <v>1</v>
      </c>
      <c r="N142" s="195" t="s">
        <v>43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0.44</v>
      </c>
      <c r="T142" s="197">
        <f>S142*H142</f>
        <v>97.211399999999998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134</v>
      </c>
      <c r="AT142" s="198" t="s">
        <v>129</v>
      </c>
      <c r="AU142" s="198" t="s">
        <v>88</v>
      </c>
      <c r="AY142" s="17" t="s">
        <v>126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86</v>
      </c>
      <c r="BK142" s="199">
        <f>ROUND(I142*H142,2)</f>
        <v>0</v>
      </c>
      <c r="BL142" s="17" t="s">
        <v>134</v>
      </c>
      <c r="BM142" s="198" t="s">
        <v>263</v>
      </c>
    </row>
    <row r="143" spans="1:65" s="2" customFormat="1" ht="39">
      <c r="A143" s="34"/>
      <c r="B143" s="35"/>
      <c r="C143" s="36"/>
      <c r="D143" s="200" t="s">
        <v>136</v>
      </c>
      <c r="E143" s="36"/>
      <c r="F143" s="201" t="s">
        <v>264</v>
      </c>
      <c r="G143" s="36"/>
      <c r="H143" s="36"/>
      <c r="I143" s="202"/>
      <c r="J143" s="36"/>
      <c r="K143" s="36"/>
      <c r="L143" s="39"/>
      <c r="M143" s="203"/>
      <c r="N143" s="20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136</v>
      </c>
      <c r="AU143" s="17" t="s">
        <v>88</v>
      </c>
    </row>
    <row r="144" spans="1:65" s="13" customFormat="1" ht="11.25">
      <c r="B144" s="205"/>
      <c r="C144" s="206"/>
      <c r="D144" s="200" t="s">
        <v>138</v>
      </c>
      <c r="E144" s="207" t="s">
        <v>1</v>
      </c>
      <c r="F144" s="208" t="s">
        <v>206</v>
      </c>
      <c r="G144" s="206"/>
      <c r="H144" s="209">
        <v>220.935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138</v>
      </c>
      <c r="AU144" s="215" t="s">
        <v>88</v>
      </c>
      <c r="AV144" s="13" t="s">
        <v>88</v>
      </c>
      <c r="AW144" s="13" t="s">
        <v>35</v>
      </c>
      <c r="AX144" s="13" t="s">
        <v>86</v>
      </c>
      <c r="AY144" s="215" t="s">
        <v>126</v>
      </c>
    </row>
    <row r="145" spans="1:65" s="2" customFormat="1" ht="24.2" customHeight="1">
      <c r="A145" s="34"/>
      <c r="B145" s="35"/>
      <c r="C145" s="187" t="s">
        <v>140</v>
      </c>
      <c r="D145" s="187" t="s">
        <v>129</v>
      </c>
      <c r="E145" s="188" t="s">
        <v>265</v>
      </c>
      <c r="F145" s="189" t="s">
        <v>266</v>
      </c>
      <c r="G145" s="190" t="s">
        <v>247</v>
      </c>
      <c r="H145" s="191">
        <v>1531.9749999999999</v>
      </c>
      <c r="I145" s="192"/>
      <c r="J145" s="193">
        <f>ROUND(I145*H145,2)</f>
        <v>0</v>
      </c>
      <c r="K145" s="189" t="s">
        <v>133</v>
      </c>
      <c r="L145" s="39"/>
      <c r="M145" s="194" t="s">
        <v>1</v>
      </c>
      <c r="N145" s="195" t="s">
        <v>43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0.45</v>
      </c>
      <c r="T145" s="197">
        <f>S145*H145</f>
        <v>689.38874999999996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134</v>
      </c>
      <c r="AT145" s="198" t="s">
        <v>129</v>
      </c>
      <c r="AU145" s="198" t="s">
        <v>88</v>
      </c>
      <c r="AY145" s="17" t="s">
        <v>126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86</v>
      </c>
      <c r="BK145" s="199">
        <f>ROUND(I145*H145,2)</f>
        <v>0</v>
      </c>
      <c r="BL145" s="17" t="s">
        <v>134</v>
      </c>
      <c r="BM145" s="198" t="s">
        <v>267</v>
      </c>
    </row>
    <row r="146" spans="1:65" s="2" customFormat="1" ht="39">
      <c r="A146" s="34"/>
      <c r="B146" s="35"/>
      <c r="C146" s="36"/>
      <c r="D146" s="200" t="s">
        <v>136</v>
      </c>
      <c r="E146" s="36"/>
      <c r="F146" s="201" t="s">
        <v>268</v>
      </c>
      <c r="G146" s="36"/>
      <c r="H146" s="36"/>
      <c r="I146" s="202"/>
      <c r="J146" s="36"/>
      <c r="K146" s="36"/>
      <c r="L146" s="39"/>
      <c r="M146" s="203"/>
      <c r="N146" s="20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88</v>
      </c>
    </row>
    <row r="147" spans="1:65" s="13" customFormat="1" ht="11.25">
      <c r="B147" s="205"/>
      <c r="C147" s="206"/>
      <c r="D147" s="200" t="s">
        <v>138</v>
      </c>
      <c r="E147" s="207" t="s">
        <v>206</v>
      </c>
      <c r="F147" s="208" t="s">
        <v>207</v>
      </c>
      <c r="G147" s="206"/>
      <c r="H147" s="209">
        <v>220.935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138</v>
      </c>
      <c r="AU147" s="215" t="s">
        <v>88</v>
      </c>
      <c r="AV147" s="13" t="s">
        <v>88</v>
      </c>
      <c r="AW147" s="13" t="s">
        <v>35</v>
      </c>
      <c r="AX147" s="13" t="s">
        <v>78</v>
      </c>
      <c r="AY147" s="215" t="s">
        <v>126</v>
      </c>
    </row>
    <row r="148" spans="1:65" s="13" customFormat="1" ht="11.25">
      <c r="B148" s="205"/>
      <c r="C148" s="206"/>
      <c r="D148" s="200" t="s">
        <v>138</v>
      </c>
      <c r="E148" s="207" t="s">
        <v>208</v>
      </c>
      <c r="F148" s="208" t="s">
        <v>209</v>
      </c>
      <c r="G148" s="206"/>
      <c r="H148" s="209">
        <v>1311.04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138</v>
      </c>
      <c r="AU148" s="215" t="s">
        <v>88</v>
      </c>
      <c r="AV148" s="13" t="s">
        <v>88</v>
      </c>
      <c r="AW148" s="13" t="s">
        <v>35</v>
      </c>
      <c r="AX148" s="13" t="s">
        <v>78</v>
      </c>
      <c r="AY148" s="215" t="s">
        <v>126</v>
      </c>
    </row>
    <row r="149" spans="1:65" s="14" customFormat="1" ht="11.25">
      <c r="B149" s="216"/>
      <c r="C149" s="217"/>
      <c r="D149" s="200" t="s">
        <v>138</v>
      </c>
      <c r="E149" s="218" t="s">
        <v>1</v>
      </c>
      <c r="F149" s="219" t="s">
        <v>144</v>
      </c>
      <c r="G149" s="217"/>
      <c r="H149" s="220">
        <v>1531.9749999999999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138</v>
      </c>
      <c r="AU149" s="226" t="s">
        <v>88</v>
      </c>
      <c r="AV149" s="14" t="s">
        <v>134</v>
      </c>
      <c r="AW149" s="14" t="s">
        <v>35</v>
      </c>
      <c r="AX149" s="14" t="s">
        <v>86</v>
      </c>
      <c r="AY149" s="226" t="s">
        <v>126</v>
      </c>
    </row>
    <row r="150" spans="1:65" s="2" customFormat="1" ht="24.2" customHeight="1">
      <c r="A150" s="34"/>
      <c r="B150" s="35"/>
      <c r="C150" s="187" t="s">
        <v>269</v>
      </c>
      <c r="D150" s="187" t="s">
        <v>129</v>
      </c>
      <c r="E150" s="188" t="s">
        <v>270</v>
      </c>
      <c r="F150" s="189" t="s">
        <v>271</v>
      </c>
      <c r="G150" s="190" t="s">
        <v>247</v>
      </c>
      <c r="H150" s="191">
        <v>9.657</v>
      </c>
      <c r="I150" s="192"/>
      <c r="J150" s="193">
        <f>ROUND(I150*H150,2)</f>
        <v>0</v>
      </c>
      <c r="K150" s="189" t="s">
        <v>133</v>
      </c>
      <c r="L150" s="39"/>
      <c r="M150" s="194" t="s">
        <v>1</v>
      </c>
      <c r="N150" s="195" t="s">
        <v>43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0.32500000000000001</v>
      </c>
      <c r="T150" s="197">
        <f>S150*H150</f>
        <v>3.138525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134</v>
      </c>
      <c r="AT150" s="198" t="s">
        <v>129</v>
      </c>
      <c r="AU150" s="198" t="s">
        <v>88</v>
      </c>
      <c r="AY150" s="17" t="s">
        <v>126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86</v>
      </c>
      <c r="BK150" s="199">
        <f>ROUND(I150*H150,2)</f>
        <v>0</v>
      </c>
      <c r="BL150" s="17" t="s">
        <v>134</v>
      </c>
      <c r="BM150" s="198" t="s">
        <v>272</v>
      </c>
    </row>
    <row r="151" spans="1:65" s="2" customFormat="1" ht="39">
      <c r="A151" s="34"/>
      <c r="B151" s="35"/>
      <c r="C151" s="36"/>
      <c r="D151" s="200" t="s">
        <v>136</v>
      </c>
      <c r="E151" s="36"/>
      <c r="F151" s="201" t="s">
        <v>273</v>
      </c>
      <c r="G151" s="36"/>
      <c r="H151" s="36"/>
      <c r="I151" s="202"/>
      <c r="J151" s="36"/>
      <c r="K151" s="36"/>
      <c r="L151" s="39"/>
      <c r="M151" s="203"/>
      <c r="N151" s="204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136</v>
      </c>
      <c r="AU151" s="17" t="s">
        <v>88</v>
      </c>
    </row>
    <row r="152" spans="1:65" s="13" customFormat="1" ht="11.25">
      <c r="B152" s="205"/>
      <c r="C152" s="206"/>
      <c r="D152" s="200" t="s">
        <v>138</v>
      </c>
      <c r="E152" s="207" t="s">
        <v>274</v>
      </c>
      <c r="F152" s="208" t="s">
        <v>275</v>
      </c>
      <c r="G152" s="206"/>
      <c r="H152" s="209">
        <v>9.657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138</v>
      </c>
      <c r="AU152" s="215" t="s">
        <v>88</v>
      </c>
      <c r="AV152" s="13" t="s">
        <v>88</v>
      </c>
      <c r="AW152" s="13" t="s">
        <v>35</v>
      </c>
      <c r="AX152" s="13" t="s">
        <v>86</v>
      </c>
      <c r="AY152" s="215" t="s">
        <v>126</v>
      </c>
    </row>
    <row r="153" spans="1:65" s="2" customFormat="1" ht="16.5" customHeight="1">
      <c r="A153" s="34"/>
      <c r="B153" s="35"/>
      <c r="C153" s="187" t="s">
        <v>100</v>
      </c>
      <c r="D153" s="187" t="s">
        <v>129</v>
      </c>
      <c r="E153" s="188" t="s">
        <v>276</v>
      </c>
      <c r="F153" s="189" t="s">
        <v>277</v>
      </c>
      <c r="G153" s="190" t="s">
        <v>278</v>
      </c>
      <c r="H153" s="191">
        <v>478.197</v>
      </c>
      <c r="I153" s="192"/>
      <c r="J153" s="193">
        <f>ROUND(I153*H153,2)</f>
        <v>0</v>
      </c>
      <c r="K153" s="189" t="s">
        <v>133</v>
      </c>
      <c r="L153" s="39"/>
      <c r="M153" s="194" t="s">
        <v>1</v>
      </c>
      <c r="N153" s="195" t="s">
        <v>43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0.20499999999999999</v>
      </c>
      <c r="T153" s="197">
        <f>S153*H153</f>
        <v>98.030384999999995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134</v>
      </c>
      <c r="AT153" s="198" t="s">
        <v>129</v>
      </c>
      <c r="AU153" s="198" t="s">
        <v>88</v>
      </c>
      <c r="AY153" s="17" t="s">
        <v>126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86</v>
      </c>
      <c r="BK153" s="199">
        <f>ROUND(I153*H153,2)</f>
        <v>0</v>
      </c>
      <c r="BL153" s="17" t="s">
        <v>134</v>
      </c>
      <c r="BM153" s="198" t="s">
        <v>279</v>
      </c>
    </row>
    <row r="154" spans="1:65" s="2" customFormat="1" ht="29.25">
      <c r="A154" s="34"/>
      <c r="B154" s="35"/>
      <c r="C154" s="36"/>
      <c r="D154" s="200" t="s">
        <v>136</v>
      </c>
      <c r="E154" s="36"/>
      <c r="F154" s="201" t="s">
        <v>280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136</v>
      </c>
      <c r="AU154" s="17" t="s">
        <v>88</v>
      </c>
    </row>
    <row r="155" spans="1:65" s="2" customFormat="1" ht="16.5" customHeight="1">
      <c r="A155" s="34"/>
      <c r="B155" s="35"/>
      <c r="C155" s="187" t="s">
        <v>281</v>
      </c>
      <c r="D155" s="187" t="s">
        <v>129</v>
      </c>
      <c r="E155" s="188" t="s">
        <v>282</v>
      </c>
      <c r="F155" s="189" t="s">
        <v>283</v>
      </c>
      <c r="G155" s="190" t="s">
        <v>278</v>
      </c>
      <c r="H155" s="191">
        <v>47.088999999999999</v>
      </c>
      <c r="I155" s="192"/>
      <c r="J155" s="193">
        <f>ROUND(I155*H155,2)</f>
        <v>0</v>
      </c>
      <c r="K155" s="189" t="s">
        <v>133</v>
      </c>
      <c r="L155" s="39"/>
      <c r="M155" s="194" t="s">
        <v>1</v>
      </c>
      <c r="N155" s="195" t="s">
        <v>43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0.04</v>
      </c>
      <c r="T155" s="197">
        <f>S155*H155</f>
        <v>1.8835599999999999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134</v>
      </c>
      <c r="AT155" s="198" t="s">
        <v>129</v>
      </c>
      <c r="AU155" s="198" t="s">
        <v>88</v>
      </c>
      <c r="AY155" s="17" t="s">
        <v>126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86</v>
      </c>
      <c r="BK155" s="199">
        <f>ROUND(I155*H155,2)</f>
        <v>0</v>
      </c>
      <c r="BL155" s="17" t="s">
        <v>134</v>
      </c>
      <c r="BM155" s="198" t="s">
        <v>284</v>
      </c>
    </row>
    <row r="156" spans="1:65" s="2" customFormat="1" ht="29.25">
      <c r="A156" s="34"/>
      <c r="B156" s="35"/>
      <c r="C156" s="36"/>
      <c r="D156" s="200" t="s">
        <v>136</v>
      </c>
      <c r="E156" s="36"/>
      <c r="F156" s="201" t="s">
        <v>285</v>
      </c>
      <c r="G156" s="36"/>
      <c r="H156" s="36"/>
      <c r="I156" s="202"/>
      <c r="J156" s="36"/>
      <c r="K156" s="36"/>
      <c r="L156" s="39"/>
      <c r="M156" s="203"/>
      <c r="N156" s="20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88</v>
      </c>
    </row>
    <row r="157" spans="1:65" s="2" customFormat="1" ht="37.9" customHeight="1">
      <c r="A157" s="34"/>
      <c r="B157" s="35"/>
      <c r="C157" s="187" t="s">
        <v>127</v>
      </c>
      <c r="D157" s="187" t="s">
        <v>129</v>
      </c>
      <c r="E157" s="188" t="s">
        <v>286</v>
      </c>
      <c r="F157" s="189" t="s">
        <v>287</v>
      </c>
      <c r="G157" s="190" t="s">
        <v>288</v>
      </c>
      <c r="H157" s="191">
        <v>106.25</v>
      </c>
      <c r="I157" s="192"/>
      <c r="J157" s="193">
        <f>ROUND(I157*H157,2)</f>
        <v>0</v>
      </c>
      <c r="K157" s="189" t="s">
        <v>133</v>
      </c>
      <c r="L157" s="39"/>
      <c r="M157" s="194" t="s">
        <v>1</v>
      </c>
      <c r="N157" s="195" t="s">
        <v>43</v>
      </c>
      <c r="O157" s="7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134</v>
      </c>
      <c r="AT157" s="198" t="s">
        <v>129</v>
      </c>
      <c r="AU157" s="198" t="s">
        <v>88</v>
      </c>
      <c r="AY157" s="17" t="s">
        <v>126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86</v>
      </c>
      <c r="BK157" s="199">
        <f>ROUND(I157*H157,2)</f>
        <v>0</v>
      </c>
      <c r="BL157" s="17" t="s">
        <v>134</v>
      </c>
      <c r="BM157" s="198" t="s">
        <v>289</v>
      </c>
    </row>
    <row r="158" spans="1:65" s="2" customFormat="1" ht="19.5">
      <c r="A158" s="34"/>
      <c r="B158" s="35"/>
      <c r="C158" s="36"/>
      <c r="D158" s="200" t="s">
        <v>136</v>
      </c>
      <c r="E158" s="36"/>
      <c r="F158" s="201" t="s">
        <v>290</v>
      </c>
      <c r="G158" s="36"/>
      <c r="H158" s="36"/>
      <c r="I158" s="202"/>
      <c r="J158" s="36"/>
      <c r="K158" s="36"/>
      <c r="L158" s="39"/>
      <c r="M158" s="203"/>
      <c r="N158" s="20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136</v>
      </c>
      <c r="AU158" s="17" t="s">
        <v>88</v>
      </c>
    </row>
    <row r="159" spans="1:65" s="13" customFormat="1" ht="11.25">
      <c r="B159" s="205"/>
      <c r="C159" s="206"/>
      <c r="D159" s="200" t="s">
        <v>138</v>
      </c>
      <c r="E159" s="207" t="s">
        <v>222</v>
      </c>
      <c r="F159" s="208" t="s">
        <v>223</v>
      </c>
      <c r="G159" s="206"/>
      <c r="H159" s="209">
        <v>106.25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138</v>
      </c>
      <c r="AU159" s="215" t="s">
        <v>88</v>
      </c>
      <c r="AV159" s="13" t="s">
        <v>88</v>
      </c>
      <c r="AW159" s="13" t="s">
        <v>35</v>
      </c>
      <c r="AX159" s="13" t="s">
        <v>86</v>
      </c>
      <c r="AY159" s="215" t="s">
        <v>126</v>
      </c>
    </row>
    <row r="160" spans="1:65" s="2" customFormat="1" ht="33" customHeight="1">
      <c r="A160" s="34"/>
      <c r="B160" s="35"/>
      <c r="C160" s="187" t="s">
        <v>201</v>
      </c>
      <c r="D160" s="187" t="s">
        <v>129</v>
      </c>
      <c r="E160" s="188" t="s">
        <v>291</v>
      </c>
      <c r="F160" s="189" t="s">
        <v>292</v>
      </c>
      <c r="G160" s="190" t="s">
        <v>288</v>
      </c>
      <c r="H160" s="191">
        <v>14.4</v>
      </c>
      <c r="I160" s="192"/>
      <c r="J160" s="193">
        <f>ROUND(I160*H160,2)</f>
        <v>0</v>
      </c>
      <c r="K160" s="189" t="s">
        <v>133</v>
      </c>
      <c r="L160" s="39"/>
      <c r="M160" s="194" t="s">
        <v>1</v>
      </c>
      <c r="N160" s="195" t="s">
        <v>43</v>
      </c>
      <c r="O160" s="7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134</v>
      </c>
      <c r="AT160" s="198" t="s">
        <v>129</v>
      </c>
      <c r="AU160" s="198" t="s">
        <v>88</v>
      </c>
      <c r="AY160" s="17" t="s">
        <v>126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86</v>
      </c>
      <c r="BK160" s="199">
        <f>ROUND(I160*H160,2)</f>
        <v>0</v>
      </c>
      <c r="BL160" s="17" t="s">
        <v>134</v>
      </c>
      <c r="BM160" s="198" t="s">
        <v>293</v>
      </c>
    </row>
    <row r="161" spans="1:65" s="2" customFormat="1" ht="29.25">
      <c r="A161" s="34"/>
      <c r="B161" s="35"/>
      <c r="C161" s="36"/>
      <c r="D161" s="200" t="s">
        <v>136</v>
      </c>
      <c r="E161" s="36"/>
      <c r="F161" s="201" t="s">
        <v>294</v>
      </c>
      <c r="G161" s="36"/>
      <c r="H161" s="36"/>
      <c r="I161" s="202"/>
      <c r="J161" s="36"/>
      <c r="K161" s="36"/>
      <c r="L161" s="39"/>
      <c r="M161" s="203"/>
      <c r="N161" s="204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136</v>
      </c>
      <c r="AU161" s="17" t="s">
        <v>88</v>
      </c>
    </row>
    <row r="162" spans="1:65" s="13" customFormat="1" ht="11.25">
      <c r="B162" s="205"/>
      <c r="C162" s="206"/>
      <c r="D162" s="200" t="s">
        <v>138</v>
      </c>
      <c r="E162" s="207" t="s">
        <v>230</v>
      </c>
      <c r="F162" s="208" t="s">
        <v>295</v>
      </c>
      <c r="G162" s="206"/>
      <c r="H162" s="209">
        <v>14.4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138</v>
      </c>
      <c r="AU162" s="215" t="s">
        <v>88</v>
      </c>
      <c r="AV162" s="13" t="s">
        <v>88</v>
      </c>
      <c r="AW162" s="13" t="s">
        <v>35</v>
      </c>
      <c r="AX162" s="13" t="s">
        <v>86</v>
      </c>
      <c r="AY162" s="215" t="s">
        <v>126</v>
      </c>
    </row>
    <row r="163" spans="1:65" s="2" customFormat="1" ht="33" customHeight="1">
      <c r="A163" s="34"/>
      <c r="B163" s="35"/>
      <c r="C163" s="187" t="s">
        <v>296</v>
      </c>
      <c r="D163" s="187" t="s">
        <v>129</v>
      </c>
      <c r="E163" s="188" t="s">
        <v>297</v>
      </c>
      <c r="F163" s="189" t="s">
        <v>298</v>
      </c>
      <c r="G163" s="190" t="s">
        <v>288</v>
      </c>
      <c r="H163" s="191">
        <v>66.3</v>
      </c>
      <c r="I163" s="192"/>
      <c r="J163" s="193">
        <f>ROUND(I163*H163,2)</f>
        <v>0</v>
      </c>
      <c r="K163" s="189" t="s">
        <v>133</v>
      </c>
      <c r="L163" s="39"/>
      <c r="M163" s="194" t="s">
        <v>1</v>
      </c>
      <c r="N163" s="195" t="s">
        <v>43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134</v>
      </c>
      <c r="AT163" s="198" t="s">
        <v>129</v>
      </c>
      <c r="AU163" s="198" t="s">
        <v>88</v>
      </c>
      <c r="AY163" s="17" t="s">
        <v>126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86</v>
      </c>
      <c r="BK163" s="199">
        <f>ROUND(I163*H163,2)</f>
        <v>0</v>
      </c>
      <c r="BL163" s="17" t="s">
        <v>134</v>
      </c>
      <c r="BM163" s="198" t="s">
        <v>299</v>
      </c>
    </row>
    <row r="164" spans="1:65" s="2" customFormat="1" ht="29.25">
      <c r="A164" s="34"/>
      <c r="B164" s="35"/>
      <c r="C164" s="36"/>
      <c r="D164" s="200" t="s">
        <v>136</v>
      </c>
      <c r="E164" s="36"/>
      <c r="F164" s="201" t="s">
        <v>300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136</v>
      </c>
      <c r="AU164" s="17" t="s">
        <v>88</v>
      </c>
    </row>
    <row r="165" spans="1:65" s="13" customFormat="1" ht="11.25">
      <c r="B165" s="205"/>
      <c r="C165" s="206"/>
      <c r="D165" s="200" t="s">
        <v>138</v>
      </c>
      <c r="E165" s="207" t="s">
        <v>228</v>
      </c>
      <c r="F165" s="208" t="s">
        <v>301</v>
      </c>
      <c r="G165" s="206"/>
      <c r="H165" s="209">
        <v>66.3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138</v>
      </c>
      <c r="AU165" s="215" t="s">
        <v>88</v>
      </c>
      <c r="AV165" s="13" t="s">
        <v>88</v>
      </c>
      <c r="AW165" s="13" t="s">
        <v>35</v>
      </c>
      <c r="AX165" s="13" t="s">
        <v>86</v>
      </c>
      <c r="AY165" s="215" t="s">
        <v>126</v>
      </c>
    </row>
    <row r="166" spans="1:65" s="2" customFormat="1" ht="37.9" customHeight="1">
      <c r="A166" s="34"/>
      <c r="B166" s="35"/>
      <c r="C166" s="187" t="s">
        <v>302</v>
      </c>
      <c r="D166" s="187" t="s">
        <v>129</v>
      </c>
      <c r="E166" s="188" t="s">
        <v>303</v>
      </c>
      <c r="F166" s="189" t="s">
        <v>304</v>
      </c>
      <c r="G166" s="190" t="s">
        <v>288</v>
      </c>
      <c r="H166" s="191">
        <v>129.56</v>
      </c>
      <c r="I166" s="192"/>
      <c r="J166" s="193">
        <f>ROUND(I166*H166,2)</f>
        <v>0</v>
      </c>
      <c r="K166" s="189" t="s">
        <v>133</v>
      </c>
      <c r="L166" s="39"/>
      <c r="M166" s="194" t="s">
        <v>1</v>
      </c>
      <c r="N166" s="195" t="s">
        <v>43</v>
      </c>
      <c r="O166" s="7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134</v>
      </c>
      <c r="AT166" s="198" t="s">
        <v>129</v>
      </c>
      <c r="AU166" s="198" t="s">
        <v>88</v>
      </c>
      <c r="AY166" s="17" t="s">
        <v>126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86</v>
      </c>
      <c r="BK166" s="199">
        <f>ROUND(I166*H166,2)</f>
        <v>0</v>
      </c>
      <c r="BL166" s="17" t="s">
        <v>134</v>
      </c>
      <c r="BM166" s="198" t="s">
        <v>305</v>
      </c>
    </row>
    <row r="167" spans="1:65" s="2" customFormat="1" ht="39">
      <c r="A167" s="34"/>
      <c r="B167" s="35"/>
      <c r="C167" s="36"/>
      <c r="D167" s="200" t="s">
        <v>136</v>
      </c>
      <c r="E167" s="36"/>
      <c r="F167" s="201" t="s">
        <v>306</v>
      </c>
      <c r="G167" s="36"/>
      <c r="H167" s="36"/>
      <c r="I167" s="202"/>
      <c r="J167" s="36"/>
      <c r="K167" s="36"/>
      <c r="L167" s="39"/>
      <c r="M167" s="203"/>
      <c r="N167" s="20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136</v>
      </c>
      <c r="AU167" s="17" t="s">
        <v>88</v>
      </c>
    </row>
    <row r="168" spans="1:65" s="13" customFormat="1" ht="11.25">
      <c r="B168" s="205"/>
      <c r="C168" s="206"/>
      <c r="D168" s="200" t="s">
        <v>138</v>
      </c>
      <c r="E168" s="207" t="s">
        <v>220</v>
      </c>
      <c r="F168" s="208" t="s">
        <v>307</v>
      </c>
      <c r="G168" s="206"/>
      <c r="H168" s="209">
        <v>129.56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138</v>
      </c>
      <c r="AU168" s="215" t="s">
        <v>88</v>
      </c>
      <c r="AV168" s="13" t="s">
        <v>88</v>
      </c>
      <c r="AW168" s="13" t="s">
        <v>35</v>
      </c>
      <c r="AX168" s="13" t="s">
        <v>86</v>
      </c>
      <c r="AY168" s="215" t="s">
        <v>126</v>
      </c>
    </row>
    <row r="169" spans="1:65" s="2" customFormat="1" ht="44.25" customHeight="1">
      <c r="A169" s="34"/>
      <c r="B169" s="35"/>
      <c r="C169" s="187" t="s">
        <v>98</v>
      </c>
      <c r="D169" s="187" t="s">
        <v>129</v>
      </c>
      <c r="E169" s="188" t="s">
        <v>308</v>
      </c>
      <c r="F169" s="189" t="s">
        <v>309</v>
      </c>
      <c r="G169" s="190" t="s">
        <v>288</v>
      </c>
      <c r="H169" s="191">
        <v>129.56</v>
      </c>
      <c r="I169" s="192"/>
      <c r="J169" s="193">
        <f>ROUND(I169*H169,2)</f>
        <v>0</v>
      </c>
      <c r="K169" s="189" t="s">
        <v>133</v>
      </c>
      <c r="L169" s="39"/>
      <c r="M169" s="194" t="s">
        <v>1</v>
      </c>
      <c r="N169" s="195" t="s">
        <v>43</v>
      </c>
      <c r="O169" s="7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134</v>
      </c>
      <c r="AT169" s="198" t="s">
        <v>129</v>
      </c>
      <c r="AU169" s="198" t="s">
        <v>88</v>
      </c>
      <c r="AY169" s="17" t="s">
        <v>126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86</v>
      </c>
      <c r="BK169" s="199">
        <f>ROUND(I169*H169,2)</f>
        <v>0</v>
      </c>
      <c r="BL169" s="17" t="s">
        <v>134</v>
      </c>
      <c r="BM169" s="198" t="s">
        <v>310</v>
      </c>
    </row>
    <row r="170" spans="1:65" s="2" customFormat="1" ht="48.75">
      <c r="A170" s="34"/>
      <c r="B170" s="35"/>
      <c r="C170" s="36"/>
      <c r="D170" s="200" t="s">
        <v>136</v>
      </c>
      <c r="E170" s="36"/>
      <c r="F170" s="201" t="s">
        <v>311</v>
      </c>
      <c r="G170" s="36"/>
      <c r="H170" s="36"/>
      <c r="I170" s="202"/>
      <c r="J170" s="36"/>
      <c r="K170" s="36"/>
      <c r="L170" s="39"/>
      <c r="M170" s="203"/>
      <c r="N170" s="20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88</v>
      </c>
    </row>
    <row r="171" spans="1:65" s="13" customFormat="1" ht="11.25">
      <c r="B171" s="205"/>
      <c r="C171" s="206"/>
      <c r="D171" s="200" t="s">
        <v>138</v>
      </c>
      <c r="E171" s="207" t="s">
        <v>1</v>
      </c>
      <c r="F171" s="208" t="s">
        <v>312</v>
      </c>
      <c r="G171" s="206"/>
      <c r="H171" s="209">
        <v>129.56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138</v>
      </c>
      <c r="AU171" s="215" t="s">
        <v>88</v>
      </c>
      <c r="AV171" s="13" t="s">
        <v>88</v>
      </c>
      <c r="AW171" s="13" t="s">
        <v>35</v>
      </c>
      <c r="AX171" s="13" t="s">
        <v>86</v>
      </c>
      <c r="AY171" s="215" t="s">
        <v>126</v>
      </c>
    </row>
    <row r="172" spans="1:65" s="2" customFormat="1" ht="24.2" customHeight="1">
      <c r="A172" s="34"/>
      <c r="B172" s="35"/>
      <c r="C172" s="187" t="s">
        <v>313</v>
      </c>
      <c r="D172" s="187" t="s">
        <v>129</v>
      </c>
      <c r="E172" s="188" t="s">
        <v>314</v>
      </c>
      <c r="F172" s="189" t="s">
        <v>315</v>
      </c>
      <c r="G172" s="190" t="s">
        <v>288</v>
      </c>
      <c r="H172" s="191">
        <v>57.39</v>
      </c>
      <c r="I172" s="192"/>
      <c r="J172" s="193">
        <f>ROUND(I172*H172,2)</f>
        <v>0</v>
      </c>
      <c r="K172" s="189" t="s">
        <v>133</v>
      </c>
      <c r="L172" s="39"/>
      <c r="M172" s="194" t="s">
        <v>1</v>
      </c>
      <c r="N172" s="195" t="s">
        <v>43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134</v>
      </c>
      <c r="AT172" s="198" t="s">
        <v>129</v>
      </c>
      <c r="AU172" s="198" t="s">
        <v>88</v>
      </c>
      <c r="AY172" s="17" t="s">
        <v>126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86</v>
      </c>
      <c r="BK172" s="199">
        <f>ROUND(I172*H172,2)</f>
        <v>0</v>
      </c>
      <c r="BL172" s="17" t="s">
        <v>134</v>
      </c>
      <c r="BM172" s="198" t="s">
        <v>316</v>
      </c>
    </row>
    <row r="173" spans="1:65" s="2" customFormat="1" ht="29.25">
      <c r="A173" s="34"/>
      <c r="B173" s="35"/>
      <c r="C173" s="36"/>
      <c r="D173" s="200" t="s">
        <v>136</v>
      </c>
      <c r="E173" s="36"/>
      <c r="F173" s="201" t="s">
        <v>317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136</v>
      </c>
      <c r="AU173" s="17" t="s">
        <v>88</v>
      </c>
    </row>
    <row r="174" spans="1:65" s="13" customFormat="1" ht="11.25">
      <c r="B174" s="205"/>
      <c r="C174" s="206"/>
      <c r="D174" s="200" t="s">
        <v>138</v>
      </c>
      <c r="E174" s="207" t="s">
        <v>232</v>
      </c>
      <c r="F174" s="208" t="s">
        <v>318</v>
      </c>
      <c r="G174" s="206"/>
      <c r="H174" s="209">
        <v>57.39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138</v>
      </c>
      <c r="AU174" s="215" t="s">
        <v>88</v>
      </c>
      <c r="AV174" s="13" t="s">
        <v>88</v>
      </c>
      <c r="AW174" s="13" t="s">
        <v>35</v>
      </c>
      <c r="AX174" s="13" t="s">
        <v>86</v>
      </c>
      <c r="AY174" s="215" t="s">
        <v>126</v>
      </c>
    </row>
    <row r="175" spans="1:65" s="2" customFormat="1" ht="24.2" customHeight="1">
      <c r="A175" s="34"/>
      <c r="B175" s="35"/>
      <c r="C175" s="187" t="s">
        <v>8</v>
      </c>
      <c r="D175" s="187" t="s">
        <v>129</v>
      </c>
      <c r="E175" s="188" t="s">
        <v>319</v>
      </c>
      <c r="F175" s="189" t="s">
        <v>320</v>
      </c>
      <c r="G175" s="190" t="s">
        <v>247</v>
      </c>
      <c r="H175" s="191">
        <v>1438.806</v>
      </c>
      <c r="I175" s="192"/>
      <c r="J175" s="193">
        <f>ROUND(I175*H175,2)</f>
        <v>0</v>
      </c>
      <c r="K175" s="189" t="s">
        <v>133</v>
      </c>
      <c r="L175" s="39"/>
      <c r="M175" s="194" t="s">
        <v>1</v>
      </c>
      <c r="N175" s="195" t="s">
        <v>43</v>
      </c>
      <c r="O175" s="71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134</v>
      </c>
      <c r="AT175" s="198" t="s">
        <v>129</v>
      </c>
      <c r="AU175" s="198" t="s">
        <v>88</v>
      </c>
      <c r="AY175" s="17" t="s">
        <v>126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86</v>
      </c>
      <c r="BK175" s="199">
        <f>ROUND(I175*H175,2)</f>
        <v>0</v>
      </c>
      <c r="BL175" s="17" t="s">
        <v>134</v>
      </c>
      <c r="BM175" s="198" t="s">
        <v>321</v>
      </c>
    </row>
    <row r="176" spans="1:65" s="2" customFormat="1" ht="19.5">
      <c r="A176" s="34"/>
      <c r="B176" s="35"/>
      <c r="C176" s="36"/>
      <c r="D176" s="200" t="s">
        <v>136</v>
      </c>
      <c r="E176" s="36"/>
      <c r="F176" s="201" t="s">
        <v>322</v>
      </c>
      <c r="G176" s="36"/>
      <c r="H176" s="36"/>
      <c r="I176" s="202"/>
      <c r="J176" s="36"/>
      <c r="K176" s="36"/>
      <c r="L176" s="39"/>
      <c r="M176" s="203"/>
      <c r="N176" s="20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136</v>
      </c>
      <c r="AU176" s="17" t="s">
        <v>88</v>
      </c>
    </row>
    <row r="177" spans="1:65" s="13" customFormat="1" ht="11.25">
      <c r="B177" s="205"/>
      <c r="C177" s="206"/>
      <c r="D177" s="200" t="s">
        <v>138</v>
      </c>
      <c r="E177" s="207" t="s">
        <v>1</v>
      </c>
      <c r="F177" s="208" t="s">
        <v>323</v>
      </c>
      <c r="G177" s="206"/>
      <c r="H177" s="209">
        <v>1438.806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138</v>
      </c>
      <c r="AU177" s="215" t="s">
        <v>88</v>
      </c>
      <c r="AV177" s="13" t="s">
        <v>88</v>
      </c>
      <c r="AW177" s="13" t="s">
        <v>35</v>
      </c>
      <c r="AX177" s="13" t="s">
        <v>86</v>
      </c>
      <c r="AY177" s="215" t="s">
        <v>126</v>
      </c>
    </row>
    <row r="178" spans="1:65" s="12" customFormat="1" ht="22.9" customHeight="1">
      <c r="B178" s="171"/>
      <c r="C178" s="172"/>
      <c r="D178" s="173" t="s">
        <v>77</v>
      </c>
      <c r="E178" s="185" t="s">
        <v>134</v>
      </c>
      <c r="F178" s="185" t="s">
        <v>324</v>
      </c>
      <c r="G178" s="172"/>
      <c r="H178" s="172"/>
      <c r="I178" s="175"/>
      <c r="J178" s="186">
        <f>BK178</f>
        <v>0</v>
      </c>
      <c r="K178" s="172"/>
      <c r="L178" s="177"/>
      <c r="M178" s="178"/>
      <c r="N178" s="179"/>
      <c r="O178" s="179"/>
      <c r="P178" s="180">
        <f>SUM(P179:P181)</f>
        <v>0</v>
      </c>
      <c r="Q178" s="179"/>
      <c r="R178" s="180">
        <f>SUM(R179:R181)</f>
        <v>0</v>
      </c>
      <c r="S178" s="179"/>
      <c r="T178" s="181">
        <f>SUM(T179:T181)</f>
        <v>0</v>
      </c>
      <c r="AR178" s="182" t="s">
        <v>86</v>
      </c>
      <c r="AT178" s="183" t="s">
        <v>77</v>
      </c>
      <c r="AU178" s="183" t="s">
        <v>86</v>
      </c>
      <c r="AY178" s="182" t="s">
        <v>126</v>
      </c>
      <c r="BK178" s="184">
        <f>SUM(BK179:BK181)</f>
        <v>0</v>
      </c>
    </row>
    <row r="179" spans="1:65" s="2" customFormat="1" ht="24.2" customHeight="1">
      <c r="A179" s="34"/>
      <c r="B179" s="35"/>
      <c r="C179" s="187" t="s">
        <v>325</v>
      </c>
      <c r="D179" s="187" t="s">
        <v>129</v>
      </c>
      <c r="E179" s="188" t="s">
        <v>326</v>
      </c>
      <c r="F179" s="189" t="s">
        <v>327</v>
      </c>
      <c r="G179" s="190" t="s">
        <v>288</v>
      </c>
      <c r="H179" s="191">
        <v>4.68</v>
      </c>
      <c r="I179" s="192"/>
      <c r="J179" s="193">
        <f>ROUND(I179*H179,2)</f>
        <v>0</v>
      </c>
      <c r="K179" s="189" t="s">
        <v>133</v>
      </c>
      <c r="L179" s="39"/>
      <c r="M179" s="194" t="s">
        <v>1</v>
      </c>
      <c r="N179" s="195" t="s">
        <v>43</v>
      </c>
      <c r="O179" s="71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134</v>
      </c>
      <c r="AT179" s="198" t="s">
        <v>129</v>
      </c>
      <c r="AU179" s="198" t="s">
        <v>88</v>
      </c>
      <c r="AY179" s="17" t="s">
        <v>126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86</v>
      </c>
      <c r="BK179" s="199">
        <f>ROUND(I179*H179,2)</f>
        <v>0</v>
      </c>
      <c r="BL179" s="17" t="s">
        <v>134</v>
      </c>
      <c r="BM179" s="198" t="s">
        <v>328</v>
      </c>
    </row>
    <row r="180" spans="1:65" s="2" customFormat="1" ht="19.5">
      <c r="A180" s="34"/>
      <c r="B180" s="35"/>
      <c r="C180" s="36"/>
      <c r="D180" s="200" t="s">
        <v>136</v>
      </c>
      <c r="E180" s="36"/>
      <c r="F180" s="201" t="s">
        <v>329</v>
      </c>
      <c r="G180" s="36"/>
      <c r="H180" s="36"/>
      <c r="I180" s="202"/>
      <c r="J180" s="36"/>
      <c r="K180" s="36"/>
      <c r="L180" s="39"/>
      <c r="M180" s="203"/>
      <c r="N180" s="204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136</v>
      </c>
      <c r="AU180" s="17" t="s">
        <v>88</v>
      </c>
    </row>
    <row r="181" spans="1:65" s="13" customFormat="1" ht="11.25">
      <c r="B181" s="205"/>
      <c r="C181" s="206"/>
      <c r="D181" s="200" t="s">
        <v>138</v>
      </c>
      <c r="E181" s="207" t="s">
        <v>226</v>
      </c>
      <c r="F181" s="208" t="s">
        <v>330</v>
      </c>
      <c r="G181" s="206"/>
      <c r="H181" s="209">
        <v>4.68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138</v>
      </c>
      <c r="AU181" s="215" t="s">
        <v>88</v>
      </c>
      <c r="AV181" s="13" t="s">
        <v>88</v>
      </c>
      <c r="AW181" s="13" t="s">
        <v>35</v>
      </c>
      <c r="AX181" s="13" t="s">
        <v>86</v>
      </c>
      <c r="AY181" s="215" t="s">
        <v>126</v>
      </c>
    </row>
    <row r="182" spans="1:65" s="12" customFormat="1" ht="22.9" customHeight="1">
      <c r="B182" s="171"/>
      <c r="C182" s="172"/>
      <c r="D182" s="173" t="s">
        <v>77</v>
      </c>
      <c r="E182" s="185" t="s">
        <v>140</v>
      </c>
      <c r="F182" s="185" t="s">
        <v>331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SUM(P183:P239)</f>
        <v>0</v>
      </c>
      <c r="Q182" s="179"/>
      <c r="R182" s="180">
        <f>SUM(R183:R239)</f>
        <v>741.89359391999983</v>
      </c>
      <c r="S182" s="179"/>
      <c r="T182" s="181">
        <f>SUM(T183:T239)</f>
        <v>0</v>
      </c>
      <c r="AR182" s="182" t="s">
        <v>86</v>
      </c>
      <c r="AT182" s="183" t="s">
        <v>77</v>
      </c>
      <c r="AU182" s="183" t="s">
        <v>86</v>
      </c>
      <c r="AY182" s="182" t="s">
        <v>126</v>
      </c>
      <c r="BK182" s="184">
        <f>SUM(BK183:BK239)</f>
        <v>0</v>
      </c>
    </row>
    <row r="183" spans="1:65" s="2" customFormat="1" ht="24.2" customHeight="1">
      <c r="A183" s="34"/>
      <c r="B183" s="35"/>
      <c r="C183" s="187" t="s">
        <v>332</v>
      </c>
      <c r="D183" s="187" t="s">
        <v>129</v>
      </c>
      <c r="E183" s="188" t="s">
        <v>333</v>
      </c>
      <c r="F183" s="189" t="s">
        <v>334</v>
      </c>
      <c r="G183" s="190" t="s">
        <v>247</v>
      </c>
      <c r="H183" s="191">
        <v>177.76900000000001</v>
      </c>
      <c r="I183" s="192"/>
      <c r="J183" s="193">
        <f>ROUND(I183*H183,2)</f>
        <v>0</v>
      </c>
      <c r="K183" s="189" t="s">
        <v>133</v>
      </c>
      <c r="L183" s="39"/>
      <c r="M183" s="194" t="s">
        <v>1</v>
      </c>
      <c r="N183" s="195" t="s">
        <v>43</v>
      </c>
      <c r="O183" s="71"/>
      <c r="P183" s="196">
        <f>O183*H183</f>
        <v>0</v>
      </c>
      <c r="Q183" s="196">
        <v>0.34499999999999997</v>
      </c>
      <c r="R183" s="196">
        <f>Q183*H183</f>
        <v>61.330304999999996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134</v>
      </c>
      <c r="AT183" s="198" t="s">
        <v>129</v>
      </c>
      <c r="AU183" s="198" t="s">
        <v>88</v>
      </c>
      <c r="AY183" s="17" t="s">
        <v>126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86</v>
      </c>
      <c r="BK183" s="199">
        <f>ROUND(I183*H183,2)</f>
        <v>0</v>
      </c>
      <c r="BL183" s="17" t="s">
        <v>134</v>
      </c>
      <c r="BM183" s="198" t="s">
        <v>335</v>
      </c>
    </row>
    <row r="184" spans="1:65" s="2" customFormat="1" ht="19.5">
      <c r="A184" s="34"/>
      <c r="B184" s="35"/>
      <c r="C184" s="36"/>
      <c r="D184" s="200" t="s">
        <v>136</v>
      </c>
      <c r="E184" s="36"/>
      <c r="F184" s="201" t="s">
        <v>336</v>
      </c>
      <c r="G184" s="36"/>
      <c r="H184" s="36"/>
      <c r="I184" s="202"/>
      <c r="J184" s="36"/>
      <c r="K184" s="36"/>
      <c r="L184" s="39"/>
      <c r="M184" s="203"/>
      <c r="N184" s="20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136</v>
      </c>
      <c r="AU184" s="17" t="s">
        <v>88</v>
      </c>
    </row>
    <row r="185" spans="1:65" s="13" customFormat="1" ht="11.25">
      <c r="B185" s="205"/>
      <c r="C185" s="206"/>
      <c r="D185" s="200" t="s">
        <v>138</v>
      </c>
      <c r="E185" s="207" t="s">
        <v>1</v>
      </c>
      <c r="F185" s="208" t="s">
        <v>337</v>
      </c>
      <c r="G185" s="206"/>
      <c r="H185" s="209">
        <v>175.26900000000001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138</v>
      </c>
      <c r="AU185" s="215" t="s">
        <v>88</v>
      </c>
      <c r="AV185" s="13" t="s">
        <v>88</v>
      </c>
      <c r="AW185" s="13" t="s">
        <v>35</v>
      </c>
      <c r="AX185" s="13" t="s">
        <v>78</v>
      </c>
      <c r="AY185" s="215" t="s">
        <v>126</v>
      </c>
    </row>
    <row r="186" spans="1:65" s="13" customFormat="1" ht="11.25">
      <c r="B186" s="205"/>
      <c r="C186" s="206"/>
      <c r="D186" s="200" t="s">
        <v>138</v>
      </c>
      <c r="E186" s="207" t="s">
        <v>338</v>
      </c>
      <c r="F186" s="208" t="s">
        <v>339</v>
      </c>
      <c r="G186" s="206"/>
      <c r="H186" s="209">
        <v>2.5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138</v>
      </c>
      <c r="AU186" s="215" t="s">
        <v>88</v>
      </c>
      <c r="AV186" s="13" t="s">
        <v>88</v>
      </c>
      <c r="AW186" s="13" t="s">
        <v>35</v>
      </c>
      <c r="AX186" s="13" t="s">
        <v>78</v>
      </c>
      <c r="AY186" s="215" t="s">
        <v>126</v>
      </c>
    </row>
    <row r="187" spans="1:65" s="14" customFormat="1" ht="11.25">
      <c r="B187" s="216"/>
      <c r="C187" s="217"/>
      <c r="D187" s="200" t="s">
        <v>138</v>
      </c>
      <c r="E187" s="218" t="s">
        <v>1</v>
      </c>
      <c r="F187" s="219" t="s">
        <v>144</v>
      </c>
      <c r="G187" s="217"/>
      <c r="H187" s="220">
        <v>177.76900000000001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138</v>
      </c>
      <c r="AU187" s="226" t="s">
        <v>88</v>
      </c>
      <c r="AV187" s="14" t="s">
        <v>134</v>
      </c>
      <c r="AW187" s="14" t="s">
        <v>35</v>
      </c>
      <c r="AX187" s="14" t="s">
        <v>86</v>
      </c>
      <c r="AY187" s="226" t="s">
        <v>126</v>
      </c>
    </row>
    <row r="188" spans="1:65" s="2" customFormat="1" ht="24.2" customHeight="1">
      <c r="A188" s="34"/>
      <c r="B188" s="35"/>
      <c r="C188" s="187" t="s">
        <v>340</v>
      </c>
      <c r="D188" s="187" t="s">
        <v>129</v>
      </c>
      <c r="E188" s="188" t="s">
        <v>341</v>
      </c>
      <c r="F188" s="189" t="s">
        <v>342</v>
      </c>
      <c r="G188" s="190" t="s">
        <v>247</v>
      </c>
      <c r="H188" s="191">
        <v>199.548</v>
      </c>
      <c r="I188" s="192"/>
      <c r="J188" s="193">
        <f>ROUND(I188*H188,2)</f>
        <v>0</v>
      </c>
      <c r="K188" s="189" t="s">
        <v>133</v>
      </c>
      <c r="L188" s="39"/>
      <c r="M188" s="194" t="s">
        <v>1</v>
      </c>
      <c r="N188" s="195" t="s">
        <v>43</v>
      </c>
      <c r="O188" s="7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134</v>
      </c>
      <c r="AT188" s="198" t="s">
        <v>129</v>
      </c>
      <c r="AU188" s="198" t="s">
        <v>88</v>
      </c>
      <c r="AY188" s="17" t="s">
        <v>126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86</v>
      </c>
      <c r="BK188" s="199">
        <f>ROUND(I188*H188,2)</f>
        <v>0</v>
      </c>
      <c r="BL188" s="17" t="s">
        <v>134</v>
      </c>
      <c r="BM188" s="198" t="s">
        <v>343</v>
      </c>
    </row>
    <row r="189" spans="1:65" s="2" customFormat="1" ht="19.5">
      <c r="A189" s="34"/>
      <c r="B189" s="35"/>
      <c r="C189" s="36"/>
      <c r="D189" s="200" t="s">
        <v>136</v>
      </c>
      <c r="E189" s="36"/>
      <c r="F189" s="201" t="s">
        <v>344</v>
      </c>
      <c r="G189" s="36"/>
      <c r="H189" s="36"/>
      <c r="I189" s="202"/>
      <c r="J189" s="36"/>
      <c r="K189" s="36"/>
      <c r="L189" s="39"/>
      <c r="M189" s="203"/>
      <c r="N189" s="204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136</v>
      </c>
      <c r="AU189" s="17" t="s">
        <v>88</v>
      </c>
    </row>
    <row r="190" spans="1:65" s="13" customFormat="1" ht="11.25">
      <c r="B190" s="205"/>
      <c r="C190" s="206"/>
      <c r="D190" s="200" t="s">
        <v>138</v>
      </c>
      <c r="E190" s="207" t="s">
        <v>1</v>
      </c>
      <c r="F190" s="208" t="s">
        <v>165</v>
      </c>
      <c r="G190" s="206"/>
      <c r="H190" s="209">
        <v>199.548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138</v>
      </c>
      <c r="AU190" s="215" t="s">
        <v>88</v>
      </c>
      <c r="AV190" s="13" t="s">
        <v>88</v>
      </c>
      <c r="AW190" s="13" t="s">
        <v>35</v>
      </c>
      <c r="AX190" s="13" t="s">
        <v>86</v>
      </c>
      <c r="AY190" s="215" t="s">
        <v>126</v>
      </c>
    </row>
    <row r="191" spans="1:65" s="2" customFormat="1" ht="24.2" customHeight="1">
      <c r="A191" s="34"/>
      <c r="B191" s="35"/>
      <c r="C191" s="187" t="s">
        <v>345</v>
      </c>
      <c r="D191" s="187" t="s">
        <v>129</v>
      </c>
      <c r="E191" s="188" t="s">
        <v>346</v>
      </c>
      <c r="F191" s="189" t="s">
        <v>347</v>
      </c>
      <c r="G191" s="190" t="s">
        <v>247</v>
      </c>
      <c r="H191" s="191">
        <v>958.57799999999997</v>
      </c>
      <c r="I191" s="192"/>
      <c r="J191" s="193">
        <f>ROUND(I191*H191,2)</f>
        <v>0</v>
      </c>
      <c r="K191" s="189" t="s">
        <v>133</v>
      </c>
      <c r="L191" s="39"/>
      <c r="M191" s="194" t="s">
        <v>1</v>
      </c>
      <c r="N191" s="195" t="s">
        <v>43</v>
      </c>
      <c r="O191" s="7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134</v>
      </c>
      <c r="AT191" s="198" t="s">
        <v>129</v>
      </c>
      <c r="AU191" s="198" t="s">
        <v>88</v>
      </c>
      <c r="AY191" s="17" t="s">
        <v>126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86</v>
      </c>
      <c r="BK191" s="199">
        <f>ROUND(I191*H191,2)</f>
        <v>0</v>
      </c>
      <c r="BL191" s="17" t="s">
        <v>134</v>
      </c>
      <c r="BM191" s="198" t="s">
        <v>348</v>
      </c>
    </row>
    <row r="192" spans="1:65" s="2" customFormat="1" ht="19.5">
      <c r="A192" s="34"/>
      <c r="B192" s="35"/>
      <c r="C192" s="36"/>
      <c r="D192" s="200" t="s">
        <v>136</v>
      </c>
      <c r="E192" s="36"/>
      <c r="F192" s="201" t="s">
        <v>349</v>
      </c>
      <c r="G192" s="36"/>
      <c r="H192" s="36"/>
      <c r="I192" s="202"/>
      <c r="J192" s="36"/>
      <c r="K192" s="36"/>
      <c r="L192" s="39"/>
      <c r="M192" s="203"/>
      <c r="N192" s="20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136</v>
      </c>
      <c r="AU192" s="17" t="s">
        <v>88</v>
      </c>
    </row>
    <row r="193" spans="1:65" s="13" customFormat="1" ht="11.25">
      <c r="B193" s="205"/>
      <c r="C193" s="206"/>
      <c r="D193" s="200" t="s">
        <v>138</v>
      </c>
      <c r="E193" s="207" t="s">
        <v>1</v>
      </c>
      <c r="F193" s="208" t="s">
        <v>163</v>
      </c>
      <c r="G193" s="206"/>
      <c r="H193" s="209">
        <v>958.57799999999997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138</v>
      </c>
      <c r="AU193" s="215" t="s">
        <v>88</v>
      </c>
      <c r="AV193" s="13" t="s">
        <v>88</v>
      </c>
      <c r="AW193" s="13" t="s">
        <v>35</v>
      </c>
      <c r="AX193" s="13" t="s">
        <v>86</v>
      </c>
      <c r="AY193" s="215" t="s">
        <v>126</v>
      </c>
    </row>
    <row r="194" spans="1:65" s="2" customFormat="1" ht="21.75" customHeight="1">
      <c r="A194" s="34"/>
      <c r="B194" s="35"/>
      <c r="C194" s="187" t="s">
        <v>350</v>
      </c>
      <c r="D194" s="187" t="s">
        <v>129</v>
      </c>
      <c r="E194" s="188" t="s">
        <v>351</v>
      </c>
      <c r="F194" s="189" t="s">
        <v>352</v>
      </c>
      <c r="G194" s="190" t="s">
        <v>247</v>
      </c>
      <c r="H194" s="191">
        <v>30.431000000000001</v>
      </c>
      <c r="I194" s="192"/>
      <c r="J194" s="193">
        <f>ROUND(I194*H194,2)</f>
        <v>0</v>
      </c>
      <c r="K194" s="189" t="s">
        <v>133</v>
      </c>
      <c r="L194" s="39"/>
      <c r="M194" s="194" t="s">
        <v>1</v>
      </c>
      <c r="N194" s="195" t="s">
        <v>43</v>
      </c>
      <c r="O194" s="71"/>
      <c r="P194" s="196">
        <f>O194*H194</f>
        <v>0</v>
      </c>
      <c r="Q194" s="196">
        <v>0.57499999999999996</v>
      </c>
      <c r="R194" s="196">
        <f>Q194*H194</f>
        <v>17.497824999999999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134</v>
      </c>
      <c r="AT194" s="198" t="s">
        <v>129</v>
      </c>
      <c r="AU194" s="198" t="s">
        <v>88</v>
      </c>
      <c r="AY194" s="17" t="s">
        <v>126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86</v>
      </c>
      <c r="BK194" s="199">
        <f>ROUND(I194*H194,2)</f>
        <v>0</v>
      </c>
      <c r="BL194" s="17" t="s">
        <v>134</v>
      </c>
      <c r="BM194" s="198" t="s">
        <v>353</v>
      </c>
    </row>
    <row r="195" spans="1:65" s="2" customFormat="1" ht="19.5">
      <c r="A195" s="34"/>
      <c r="B195" s="35"/>
      <c r="C195" s="36"/>
      <c r="D195" s="200" t="s">
        <v>136</v>
      </c>
      <c r="E195" s="36"/>
      <c r="F195" s="201" t="s">
        <v>354</v>
      </c>
      <c r="G195" s="36"/>
      <c r="H195" s="36"/>
      <c r="I195" s="202"/>
      <c r="J195" s="36"/>
      <c r="K195" s="36"/>
      <c r="L195" s="39"/>
      <c r="M195" s="203"/>
      <c r="N195" s="20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136</v>
      </c>
      <c r="AU195" s="17" t="s">
        <v>88</v>
      </c>
    </row>
    <row r="196" spans="1:65" s="13" customFormat="1" ht="11.25">
      <c r="B196" s="205"/>
      <c r="C196" s="206"/>
      <c r="D196" s="200" t="s">
        <v>138</v>
      </c>
      <c r="E196" s="207" t="s">
        <v>1</v>
      </c>
      <c r="F196" s="208" t="s">
        <v>176</v>
      </c>
      <c r="G196" s="206"/>
      <c r="H196" s="209">
        <v>30.431000000000001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138</v>
      </c>
      <c r="AU196" s="215" t="s">
        <v>88</v>
      </c>
      <c r="AV196" s="13" t="s">
        <v>88</v>
      </c>
      <c r="AW196" s="13" t="s">
        <v>35</v>
      </c>
      <c r="AX196" s="13" t="s">
        <v>86</v>
      </c>
      <c r="AY196" s="215" t="s">
        <v>126</v>
      </c>
    </row>
    <row r="197" spans="1:65" s="2" customFormat="1" ht="24.2" customHeight="1">
      <c r="A197" s="34"/>
      <c r="B197" s="35"/>
      <c r="C197" s="187" t="s">
        <v>7</v>
      </c>
      <c r="D197" s="187" t="s">
        <v>129</v>
      </c>
      <c r="E197" s="188" t="s">
        <v>355</v>
      </c>
      <c r="F197" s="189" t="s">
        <v>356</v>
      </c>
      <c r="G197" s="190" t="s">
        <v>247</v>
      </c>
      <c r="H197" s="191">
        <v>958.57799999999997</v>
      </c>
      <c r="I197" s="192"/>
      <c r="J197" s="193">
        <f>ROUND(I197*H197,2)</f>
        <v>0</v>
      </c>
      <c r="K197" s="189" t="s">
        <v>133</v>
      </c>
      <c r="L197" s="39"/>
      <c r="M197" s="194" t="s">
        <v>1</v>
      </c>
      <c r="N197" s="195" t="s">
        <v>43</v>
      </c>
      <c r="O197" s="71"/>
      <c r="P197" s="196">
        <f>O197*H197</f>
        <v>0</v>
      </c>
      <c r="Q197" s="196">
        <v>0.30651</v>
      </c>
      <c r="R197" s="196">
        <f>Q197*H197</f>
        <v>293.81374277999998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134</v>
      </c>
      <c r="AT197" s="198" t="s">
        <v>129</v>
      </c>
      <c r="AU197" s="198" t="s">
        <v>88</v>
      </c>
      <c r="AY197" s="17" t="s">
        <v>126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86</v>
      </c>
      <c r="BK197" s="199">
        <f>ROUND(I197*H197,2)</f>
        <v>0</v>
      </c>
      <c r="BL197" s="17" t="s">
        <v>134</v>
      </c>
      <c r="BM197" s="198" t="s">
        <v>357</v>
      </c>
    </row>
    <row r="198" spans="1:65" s="2" customFormat="1" ht="29.25">
      <c r="A198" s="34"/>
      <c r="B198" s="35"/>
      <c r="C198" s="36"/>
      <c r="D198" s="200" t="s">
        <v>136</v>
      </c>
      <c r="E198" s="36"/>
      <c r="F198" s="201" t="s">
        <v>358</v>
      </c>
      <c r="G198" s="36"/>
      <c r="H198" s="36"/>
      <c r="I198" s="202"/>
      <c r="J198" s="36"/>
      <c r="K198" s="36"/>
      <c r="L198" s="39"/>
      <c r="M198" s="203"/>
      <c r="N198" s="20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136</v>
      </c>
      <c r="AU198" s="17" t="s">
        <v>88</v>
      </c>
    </row>
    <row r="199" spans="1:65" s="13" customFormat="1" ht="11.25">
      <c r="B199" s="205"/>
      <c r="C199" s="206"/>
      <c r="D199" s="200" t="s">
        <v>138</v>
      </c>
      <c r="E199" s="207" t="s">
        <v>1</v>
      </c>
      <c r="F199" s="208" t="s">
        <v>163</v>
      </c>
      <c r="G199" s="206"/>
      <c r="H199" s="209">
        <v>958.57799999999997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138</v>
      </c>
      <c r="AU199" s="215" t="s">
        <v>88</v>
      </c>
      <c r="AV199" s="13" t="s">
        <v>88</v>
      </c>
      <c r="AW199" s="13" t="s">
        <v>35</v>
      </c>
      <c r="AX199" s="13" t="s">
        <v>86</v>
      </c>
      <c r="AY199" s="215" t="s">
        <v>126</v>
      </c>
    </row>
    <row r="200" spans="1:65" s="2" customFormat="1" ht="24.2" customHeight="1">
      <c r="A200" s="34"/>
      <c r="B200" s="35"/>
      <c r="C200" s="187" t="s">
        <v>359</v>
      </c>
      <c r="D200" s="187" t="s">
        <v>129</v>
      </c>
      <c r="E200" s="188" t="s">
        <v>360</v>
      </c>
      <c r="F200" s="189" t="s">
        <v>361</v>
      </c>
      <c r="G200" s="190" t="s">
        <v>247</v>
      </c>
      <c r="H200" s="191">
        <v>199.548</v>
      </c>
      <c r="I200" s="192"/>
      <c r="J200" s="193">
        <f>ROUND(I200*H200,2)</f>
        <v>0</v>
      </c>
      <c r="K200" s="189" t="s">
        <v>133</v>
      </c>
      <c r="L200" s="39"/>
      <c r="M200" s="194" t="s">
        <v>1</v>
      </c>
      <c r="N200" s="195" t="s">
        <v>43</v>
      </c>
      <c r="O200" s="71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134</v>
      </c>
      <c r="AT200" s="198" t="s">
        <v>129</v>
      </c>
      <c r="AU200" s="198" t="s">
        <v>88</v>
      </c>
      <c r="AY200" s="17" t="s">
        <v>126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86</v>
      </c>
      <c r="BK200" s="199">
        <f>ROUND(I200*H200,2)</f>
        <v>0</v>
      </c>
      <c r="BL200" s="17" t="s">
        <v>134</v>
      </c>
      <c r="BM200" s="198" t="s">
        <v>362</v>
      </c>
    </row>
    <row r="201" spans="1:65" s="2" customFormat="1" ht="29.25">
      <c r="A201" s="34"/>
      <c r="B201" s="35"/>
      <c r="C201" s="36"/>
      <c r="D201" s="200" t="s">
        <v>136</v>
      </c>
      <c r="E201" s="36"/>
      <c r="F201" s="201" t="s">
        <v>363</v>
      </c>
      <c r="G201" s="36"/>
      <c r="H201" s="36"/>
      <c r="I201" s="202"/>
      <c r="J201" s="36"/>
      <c r="K201" s="36"/>
      <c r="L201" s="39"/>
      <c r="M201" s="203"/>
      <c r="N201" s="20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136</v>
      </c>
      <c r="AU201" s="17" t="s">
        <v>88</v>
      </c>
    </row>
    <row r="202" spans="1:65" s="13" customFormat="1" ht="11.25">
      <c r="B202" s="205"/>
      <c r="C202" s="206"/>
      <c r="D202" s="200" t="s">
        <v>138</v>
      </c>
      <c r="E202" s="207" t="s">
        <v>1</v>
      </c>
      <c r="F202" s="208" t="s">
        <v>165</v>
      </c>
      <c r="G202" s="206"/>
      <c r="H202" s="209">
        <v>199.548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138</v>
      </c>
      <c r="AU202" s="215" t="s">
        <v>88</v>
      </c>
      <c r="AV202" s="13" t="s">
        <v>88</v>
      </c>
      <c r="AW202" s="13" t="s">
        <v>35</v>
      </c>
      <c r="AX202" s="13" t="s">
        <v>86</v>
      </c>
      <c r="AY202" s="215" t="s">
        <v>126</v>
      </c>
    </row>
    <row r="203" spans="1:65" s="2" customFormat="1" ht="33" customHeight="1">
      <c r="A203" s="34"/>
      <c r="B203" s="35"/>
      <c r="C203" s="187" t="s">
        <v>364</v>
      </c>
      <c r="D203" s="187" t="s">
        <v>129</v>
      </c>
      <c r="E203" s="188" t="s">
        <v>365</v>
      </c>
      <c r="F203" s="189" t="s">
        <v>366</v>
      </c>
      <c r="G203" s="190" t="s">
        <v>247</v>
      </c>
      <c r="H203" s="191">
        <v>168.125</v>
      </c>
      <c r="I203" s="192"/>
      <c r="J203" s="193">
        <f>ROUND(I203*H203,2)</f>
        <v>0</v>
      </c>
      <c r="K203" s="189" t="s">
        <v>133</v>
      </c>
      <c r="L203" s="39"/>
      <c r="M203" s="194" t="s">
        <v>1</v>
      </c>
      <c r="N203" s="195" t="s">
        <v>43</v>
      </c>
      <c r="O203" s="71"/>
      <c r="P203" s="196">
        <f>O203*H203</f>
        <v>0</v>
      </c>
      <c r="Q203" s="196">
        <v>8.9219999999999994E-2</v>
      </c>
      <c r="R203" s="196">
        <f>Q203*H203</f>
        <v>15.000112499999998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134</v>
      </c>
      <c r="AT203" s="198" t="s">
        <v>129</v>
      </c>
      <c r="AU203" s="198" t="s">
        <v>88</v>
      </c>
      <c r="AY203" s="17" t="s">
        <v>126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86</v>
      </c>
      <c r="BK203" s="199">
        <f>ROUND(I203*H203,2)</f>
        <v>0</v>
      </c>
      <c r="BL203" s="17" t="s">
        <v>134</v>
      </c>
      <c r="BM203" s="198" t="s">
        <v>367</v>
      </c>
    </row>
    <row r="204" spans="1:65" s="2" customFormat="1" ht="48.75">
      <c r="A204" s="34"/>
      <c r="B204" s="35"/>
      <c r="C204" s="36"/>
      <c r="D204" s="200" t="s">
        <v>136</v>
      </c>
      <c r="E204" s="36"/>
      <c r="F204" s="201" t="s">
        <v>368</v>
      </c>
      <c r="G204" s="36"/>
      <c r="H204" s="36"/>
      <c r="I204" s="202"/>
      <c r="J204" s="36"/>
      <c r="K204" s="36"/>
      <c r="L204" s="39"/>
      <c r="M204" s="203"/>
      <c r="N204" s="20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136</v>
      </c>
      <c r="AU204" s="17" t="s">
        <v>88</v>
      </c>
    </row>
    <row r="205" spans="1:65" s="13" customFormat="1" ht="11.25">
      <c r="B205" s="205"/>
      <c r="C205" s="206"/>
      <c r="D205" s="200" t="s">
        <v>138</v>
      </c>
      <c r="E205" s="207" t="s">
        <v>169</v>
      </c>
      <c r="F205" s="208" t="s">
        <v>170</v>
      </c>
      <c r="G205" s="206"/>
      <c r="H205" s="209">
        <v>146.72399999999999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138</v>
      </c>
      <c r="AU205" s="215" t="s">
        <v>88</v>
      </c>
      <c r="AV205" s="13" t="s">
        <v>88</v>
      </c>
      <c r="AW205" s="13" t="s">
        <v>35</v>
      </c>
      <c r="AX205" s="13" t="s">
        <v>78</v>
      </c>
      <c r="AY205" s="215" t="s">
        <v>126</v>
      </c>
    </row>
    <row r="206" spans="1:65" s="13" customFormat="1" ht="11.25">
      <c r="B206" s="205"/>
      <c r="C206" s="206"/>
      <c r="D206" s="200" t="s">
        <v>138</v>
      </c>
      <c r="E206" s="207" t="s">
        <v>171</v>
      </c>
      <c r="F206" s="208" t="s">
        <v>172</v>
      </c>
      <c r="G206" s="206"/>
      <c r="H206" s="209">
        <v>14.257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138</v>
      </c>
      <c r="AU206" s="215" t="s">
        <v>88</v>
      </c>
      <c r="AV206" s="13" t="s">
        <v>88</v>
      </c>
      <c r="AW206" s="13" t="s">
        <v>35</v>
      </c>
      <c r="AX206" s="13" t="s">
        <v>78</v>
      </c>
      <c r="AY206" s="215" t="s">
        <v>126</v>
      </c>
    </row>
    <row r="207" spans="1:65" s="13" customFormat="1" ht="11.25">
      <c r="B207" s="205"/>
      <c r="C207" s="206"/>
      <c r="D207" s="200" t="s">
        <v>138</v>
      </c>
      <c r="E207" s="207" t="s">
        <v>1</v>
      </c>
      <c r="F207" s="208" t="s">
        <v>204</v>
      </c>
      <c r="G207" s="206"/>
      <c r="H207" s="209">
        <v>7.1440000000000001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138</v>
      </c>
      <c r="AU207" s="215" t="s">
        <v>88</v>
      </c>
      <c r="AV207" s="13" t="s">
        <v>88</v>
      </c>
      <c r="AW207" s="13" t="s">
        <v>35</v>
      </c>
      <c r="AX207" s="13" t="s">
        <v>78</v>
      </c>
      <c r="AY207" s="215" t="s">
        <v>126</v>
      </c>
    </row>
    <row r="208" spans="1:65" s="14" customFormat="1" ht="11.25">
      <c r="B208" s="216"/>
      <c r="C208" s="217"/>
      <c r="D208" s="200" t="s">
        <v>138</v>
      </c>
      <c r="E208" s="218" t="s">
        <v>174</v>
      </c>
      <c r="F208" s="219" t="s">
        <v>144</v>
      </c>
      <c r="G208" s="217"/>
      <c r="H208" s="220">
        <v>168.125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138</v>
      </c>
      <c r="AU208" s="226" t="s">
        <v>88</v>
      </c>
      <c r="AV208" s="14" t="s">
        <v>134</v>
      </c>
      <c r="AW208" s="14" t="s">
        <v>35</v>
      </c>
      <c r="AX208" s="14" t="s">
        <v>86</v>
      </c>
      <c r="AY208" s="226" t="s">
        <v>126</v>
      </c>
    </row>
    <row r="209" spans="1:65" s="2" customFormat="1" ht="21.75" customHeight="1">
      <c r="A209" s="34"/>
      <c r="B209" s="35"/>
      <c r="C209" s="231" t="s">
        <v>369</v>
      </c>
      <c r="D209" s="231" t="s">
        <v>370</v>
      </c>
      <c r="E209" s="232" t="s">
        <v>371</v>
      </c>
      <c r="F209" s="233" t="s">
        <v>372</v>
      </c>
      <c r="G209" s="234" t="s">
        <v>247</v>
      </c>
      <c r="H209" s="235">
        <v>149.65799999999999</v>
      </c>
      <c r="I209" s="236"/>
      <c r="J209" s="237">
        <f>ROUND(I209*H209,2)</f>
        <v>0</v>
      </c>
      <c r="K209" s="233" t="s">
        <v>133</v>
      </c>
      <c r="L209" s="238"/>
      <c r="M209" s="239" t="s">
        <v>1</v>
      </c>
      <c r="N209" s="240" t="s">
        <v>43</v>
      </c>
      <c r="O209" s="71"/>
      <c r="P209" s="196">
        <f>O209*H209</f>
        <v>0</v>
      </c>
      <c r="Q209" s="196">
        <v>0.13100000000000001</v>
      </c>
      <c r="R209" s="196">
        <f>Q209*H209</f>
        <v>19.605197999999998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281</v>
      </c>
      <c r="AT209" s="198" t="s">
        <v>370</v>
      </c>
      <c r="AU209" s="198" t="s">
        <v>88</v>
      </c>
      <c r="AY209" s="17" t="s">
        <v>126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86</v>
      </c>
      <c r="BK209" s="199">
        <f>ROUND(I209*H209,2)</f>
        <v>0</v>
      </c>
      <c r="BL209" s="17" t="s">
        <v>134</v>
      </c>
      <c r="BM209" s="198" t="s">
        <v>373</v>
      </c>
    </row>
    <row r="210" spans="1:65" s="2" customFormat="1" ht="11.25">
      <c r="A210" s="34"/>
      <c r="B210" s="35"/>
      <c r="C210" s="36"/>
      <c r="D210" s="200" t="s">
        <v>136</v>
      </c>
      <c r="E210" s="36"/>
      <c r="F210" s="201" t="s">
        <v>372</v>
      </c>
      <c r="G210" s="36"/>
      <c r="H210" s="36"/>
      <c r="I210" s="202"/>
      <c r="J210" s="36"/>
      <c r="K210" s="36"/>
      <c r="L210" s="39"/>
      <c r="M210" s="203"/>
      <c r="N210" s="204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136</v>
      </c>
      <c r="AU210" s="17" t="s">
        <v>88</v>
      </c>
    </row>
    <row r="211" spans="1:65" s="13" customFormat="1" ht="11.25">
      <c r="B211" s="205"/>
      <c r="C211" s="206"/>
      <c r="D211" s="200" t="s">
        <v>138</v>
      </c>
      <c r="E211" s="207" t="s">
        <v>1</v>
      </c>
      <c r="F211" s="208" t="s">
        <v>374</v>
      </c>
      <c r="G211" s="206"/>
      <c r="H211" s="209">
        <v>149.65799999999999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138</v>
      </c>
      <c r="AU211" s="215" t="s">
        <v>88</v>
      </c>
      <c r="AV211" s="13" t="s">
        <v>88</v>
      </c>
      <c r="AW211" s="13" t="s">
        <v>35</v>
      </c>
      <c r="AX211" s="13" t="s">
        <v>86</v>
      </c>
      <c r="AY211" s="215" t="s">
        <v>126</v>
      </c>
    </row>
    <row r="212" spans="1:65" s="2" customFormat="1" ht="21.75" customHeight="1">
      <c r="A212" s="34"/>
      <c r="B212" s="35"/>
      <c r="C212" s="231" t="s">
        <v>375</v>
      </c>
      <c r="D212" s="231" t="s">
        <v>370</v>
      </c>
      <c r="E212" s="232" t="s">
        <v>376</v>
      </c>
      <c r="F212" s="233" t="s">
        <v>377</v>
      </c>
      <c r="G212" s="234" t="s">
        <v>247</v>
      </c>
      <c r="H212" s="235">
        <v>14.542</v>
      </c>
      <c r="I212" s="236"/>
      <c r="J212" s="237">
        <f>ROUND(I212*H212,2)</f>
        <v>0</v>
      </c>
      <c r="K212" s="233" t="s">
        <v>133</v>
      </c>
      <c r="L212" s="238"/>
      <c r="M212" s="239" t="s">
        <v>1</v>
      </c>
      <c r="N212" s="240" t="s">
        <v>43</v>
      </c>
      <c r="O212" s="71"/>
      <c r="P212" s="196">
        <f>O212*H212</f>
        <v>0</v>
      </c>
      <c r="Q212" s="196">
        <v>0.13100000000000001</v>
      </c>
      <c r="R212" s="196">
        <f>Q212*H212</f>
        <v>1.9050020000000001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281</v>
      </c>
      <c r="AT212" s="198" t="s">
        <v>370</v>
      </c>
      <c r="AU212" s="198" t="s">
        <v>88</v>
      </c>
      <c r="AY212" s="17" t="s">
        <v>126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86</v>
      </c>
      <c r="BK212" s="199">
        <f>ROUND(I212*H212,2)</f>
        <v>0</v>
      </c>
      <c r="BL212" s="17" t="s">
        <v>134</v>
      </c>
      <c r="BM212" s="198" t="s">
        <v>378</v>
      </c>
    </row>
    <row r="213" spans="1:65" s="2" customFormat="1" ht="11.25">
      <c r="A213" s="34"/>
      <c r="B213" s="35"/>
      <c r="C213" s="36"/>
      <c r="D213" s="200" t="s">
        <v>136</v>
      </c>
      <c r="E213" s="36"/>
      <c r="F213" s="201" t="s">
        <v>377</v>
      </c>
      <c r="G213" s="36"/>
      <c r="H213" s="36"/>
      <c r="I213" s="202"/>
      <c r="J213" s="36"/>
      <c r="K213" s="36"/>
      <c r="L213" s="39"/>
      <c r="M213" s="203"/>
      <c r="N213" s="20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136</v>
      </c>
      <c r="AU213" s="17" t="s">
        <v>88</v>
      </c>
    </row>
    <row r="214" spans="1:65" s="13" customFormat="1" ht="11.25">
      <c r="B214" s="205"/>
      <c r="C214" s="206"/>
      <c r="D214" s="200" t="s">
        <v>138</v>
      </c>
      <c r="E214" s="207" t="s">
        <v>1</v>
      </c>
      <c r="F214" s="208" t="s">
        <v>379</v>
      </c>
      <c r="G214" s="206"/>
      <c r="H214" s="209">
        <v>14.542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138</v>
      </c>
      <c r="AU214" s="215" t="s">
        <v>88</v>
      </c>
      <c r="AV214" s="13" t="s">
        <v>88</v>
      </c>
      <c r="AW214" s="13" t="s">
        <v>35</v>
      </c>
      <c r="AX214" s="13" t="s">
        <v>86</v>
      </c>
      <c r="AY214" s="215" t="s">
        <v>126</v>
      </c>
    </row>
    <row r="215" spans="1:65" s="2" customFormat="1" ht="24.2" customHeight="1">
      <c r="A215" s="34"/>
      <c r="B215" s="35"/>
      <c r="C215" s="187" t="s">
        <v>380</v>
      </c>
      <c r="D215" s="187" t="s">
        <v>129</v>
      </c>
      <c r="E215" s="188" t="s">
        <v>381</v>
      </c>
      <c r="F215" s="189" t="s">
        <v>382</v>
      </c>
      <c r="G215" s="190" t="s">
        <v>247</v>
      </c>
      <c r="H215" s="191">
        <v>1163.5719999999999</v>
      </c>
      <c r="I215" s="192"/>
      <c r="J215" s="193">
        <f>ROUND(I215*H215,2)</f>
        <v>0</v>
      </c>
      <c r="K215" s="189" t="s">
        <v>133</v>
      </c>
      <c r="L215" s="39"/>
      <c r="M215" s="194" t="s">
        <v>1</v>
      </c>
      <c r="N215" s="195" t="s">
        <v>43</v>
      </c>
      <c r="O215" s="71"/>
      <c r="P215" s="196">
        <f>O215*H215</f>
        <v>0</v>
      </c>
      <c r="Q215" s="196">
        <v>0.11162</v>
      </c>
      <c r="R215" s="196">
        <f>Q215*H215</f>
        <v>129.87790663999999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134</v>
      </c>
      <c r="AT215" s="198" t="s">
        <v>129</v>
      </c>
      <c r="AU215" s="198" t="s">
        <v>88</v>
      </c>
      <c r="AY215" s="17" t="s">
        <v>126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86</v>
      </c>
      <c r="BK215" s="199">
        <f>ROUND(I215*H215,2)</f>
        <v>0</v>
      </c>
      <c r="BL215" s="17" t="s">
        <v>134</v>
      </c>
      <c r="BM215" s="198" t="s">
        <v>383</v>
      </c>
    </row>
    <row r="216" spans="1:65" s="2" customFormat="1" ht="48.75">
      <c r="A216" s="34"/>
      <c r="B216" s="35"/>
      <c r="C216" s="36"/>
      <c r="D216" s="200" t="s">
        <v>136</v>
      </c>
      <c r="E216" s="36"/>
      <c r="F216" s="201" t="s">
        <v>384</v>
      </c>
      <c r="G216" s="36"/>
      <c r="H216" s="36"/>
      <c r="I216" s="202"/>
      <c r="J216" s="36"/>
      <c r="K216" s="36"/>
      <c r="L216" s="39"/>
      <c r="M216" s="203"/>
      <c r="N216" s="20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136</v>
      </c>
      <c r="AU216" s="17" t="s">
        <v>88</v>
      </c>
    </row>
    <row r="217" spans="1:65" s="13" customFormat="1" ht="11.25">
      <c r="B217" s="205"/>
      <c r="C217" s="206"/>
      <c r="D217" s="200" t="s">
        <v>138</v>
      </c>
      <c r="E217" s="207" t="s">
        <v>163</v>
      </c>
      <c r="F217" s="208" t="s">
        <v>385</v>
      </c>
      <c r="G217" s="206"/>
      <c r="H217" s="209">
        <v>958.57799999999997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138</v>
      </c>
      <c r="AU217" s="215" t="s">
        <v>88</v>
      </c>
      <c r="AV217" s="13" t="s">
        <v>88</v>
      </c>
      <c r="AW217" s="13" t="s">
        <v>35</v>
      </c>
      <c r="AX217" s="13" t="s">
        <v>78</v>
      </c>
      <c r="AY217" s="215" t="s">
        <v>126</v>
      </c>
    </row>
    <row r="218" spans="1:65" s="13" customFormat="1" ht="11.25">
      <c r="B218" s="205"/>
      <c r="C218" s="206"/>
      <c r="D218" s="200" t="s">
        <v>138</v>
      </c>
      <c r="E218" s="207" t="s">
        <v>165</v>
      </c>
      <c r="F218" s="208" t="s">
        <v>166</v>
      </c>
      <c r="G218" s="206"/>
      <c r="H218" s="209">
        <v>199.548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138</v>
      </c>
      <c r="AU218" s="215" t="s">
        <v>88</v>
      </c>
      <c r="AV218" s="13" t="s">
        <v>88</v>
      </c>
      <c r="AW218" s="13" t="s">
        <v>35</v>
      </c>
      <c r="AX218" s="13" t="s">
        <v>78</v>
      </c>
      <c r="AY218" s="215" t="s">
        <v>126</v>
      </c>
    </row>
    <row r="219" spans="1:65" s="15" customFormat="1" ht="11.25">
      <c r="B219" s="241"/>
      <c r="C219" s="242"/>
      <c r="D219" s="200" t="s">
        <v>138</v>
      </c>
      <c r="E219" s="243" t="s">
        <v>161</v>
      </c>
      <c r="F219" s="244" t="s">
        <v>386</v>
      </c>
      <c r="G219" s="242"/>
      <c r="H219" s="245">
        <v>1158.126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138</v>
      </c>
      <c r="AU219" s="251" t="s">
        <v>88</v>
      </c>
      <c r="AV219" s="15" t="s">
        <v>142</v>
      </c>
      <c r="AW219" s="15" t="s">
        <v>35</v>
      </c>
      <c r="AX219" s="15" t="s">
        <v>78</v>
      </c>
      <c r="AY219" s="251" t="s">
        <v>126</v>
      </c>
    </row>
    <row r="220" spans="1:65" s="13" customFormat="1" ht="11.25">
      <c r="B220" s="205"/>
      <c r="C220" s="206"/>
      <c r="D220" s="200" t="s">
        <v>138</v>
      </c>
      <c r="E220" s="207" t="s">
        <v>159</v>
      </c>
      <c r="F220" s="208" t="s">
        <v>387</v>
      </c>
      <c r="G220" s="206"/>
      <c r="H220" s="209">
        <v>5.4459999999999997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138</v>
      </c>
      <c r="AU220" s="215" t="s">
        <v>88</v>
      </c>
      <c r="AV220" s="13" t="s">
        <v>88</v>
      </c>
      <c r="AW220" s="13" t="s">
        <v>35</v>
      </c>
      <c r="AX220" s="13" t="s">
        <v>78</v>
      </c>
      <c r="AY220" s="215" t="s">
        <v>126</v>
      </c>
    </row>
    <row r="221" spans="1:65" s="14" customFormat="1" ht="11.25">
      <c r="B221" s="216"/>
      <c r="C221" s="217"/>
      <c r="D221" s="200" t="s">
        <v>138</v>
      </c>
      <c r="E221" s="218" t="s">
        <v>167</v>
      </c>
      <c r="F221" s="219" t="s">
        <v>144</v>
      </c>
      <c r="G221" s="217"/>
      <c r="H221" s="220">
        <v>1163.5719999999999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138</v>
      </c>
      <c r="AU221" s="226" t="s">
        <v>88</v>
      </c>
      <c r="AV221" s="14" t="s">
        <v>134</v>
      </c>
      <c r="AW221" s="14" t="s">
        <v>35</v>
      </c>
      <c r="AX221" s="14" t="s">
        <v>86</v>
      </c>
      <c r="AY221" s="226" t="s">
        <v>126</v>
      </c>
    </row>
    <row r="222" spans="1:65" s="2" customFormat="1" ht="21.75" customHeight="1">
      <c r="A222" s="34"/>
      <c r="B222" s="35"/>
      <c r="C222" s="231" t="s">
        <v>388</v>
      </c>
      <c r="D222" s="231" t="s">
        <v>370</v>
      </c>
      <c r="E222" s="232" t="s">
        <v>389</v>
      </c>
      <c r="F222" s="233" t="s">
        <v>390</v>
      </c>
      <c r="G222" s="234" t="s">
        <v>247</v>
      </c>
      <c r="H222" s="235">
        <v>1181.289</v>
      </c>
      <c r="I222" s="236"/>
      <c r="J222" s="237">
        <f>ROUND(I222*H222,2)</f>
        <v>0</v>
      </c>
      <c r="K222" s="233" t="s">
        <v>133</v>
      </c>
      <c r="L222" s="238"/>
      <c r="M222" s="239" t="s">
        <v>1</v>
      </c>
      <c r="N222" s="240" t="s">
        <v>43</v>
      </c>
      <c r="O222" s="71"/>
      <c r="P222" s="196">
        <f>O222*H222</f>
        <v>0</v>
      </c>
      <c r="Q222" s="196">
        <v>0.15</v>
      </c>
      <c r="R222" s="196">
        <f>Q222*H222</f>
        <v>177.19334999999998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281</v>
      </c>
      <c r="AT222" s="198" t="s">
        <v>370</v>
      </c>
      <c r="AU222" s="198" t="s">
        <v>88</v>
      </c>
      <c r="AY222" s="17" t="s">
        <v>126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86</v>
      </c>
      <c r="BK222" s="199">
        <f>ROUND(I222*H222,2)</f>
        <v>0</v>
      </c>
      <c r="BL222" s="17" t="s">
        <v>134</v>
      </c>
      <c r="BM222" s="198" t="s">
        <v>391</v>
      </c>
    </row>
    <row r="223" spans="1:65" s="2" customFormat="1" ht="11.25">
      <c r="A223" s="34"/>
      <c r="B223" s="35"/>
      <c r="C223" s="36"/>
      <c r="D223" s="200" t="s">
        <v>136</v>
      </c>
      <c r="E223" s="36"/>
      <c r="F223" s="201" t="s">
        <v>390</v>
      </c>
      <c r="G223" s="36"/>
      <c r="H223" s="36"/>
      <c r="I223" s="202"/>
      <c r="J223" s="36"/>
      <c r="K223" s="36"/>
      <c r="L223" s="39"/>
      <c r="M223" s="203"/>
      <c r="N223" s="204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136</v>
      </c>
      <c r="AU223" s="17" t="s">
        <v>88</v>
      </c>
    </row>
    <row r="224" spans="1:65" s="13" customFormat="1" ht="11.25">
      <c r="B224" s="205"/>
      <c r="C224" s="206"/>
      <c r="D224" s="200" t="s">
        <v>138</v>
      </c>
      <c r="E224" s="207" t="s">
        <v>1</v>
      </c>
      <c r="F224" s="208" t="s">
        <v>392</v>
      </c>
      <c r="G224" s="206"/>
      <c r="H224" s="209">
        <v>1181.289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138</v>
      </c>
      <c r="AU224" s="215" t="s">
        <v>88</v>
      </c>
      <c r="AV224" s="13" t="s">
        <v>88</v>
      </c>
      <c r="AW224" s="13" t="s">
        <v>35</v>
      </c>
      <c r="AX224" s="13" t="s">
        <v>86</v>
      </c>
      <c r="AY224" s="215" t="s">
        <v>126</v>
      </c>
    </row>
    <row r="225" spans="1:65" s="2" customFormat="1" ht="21.75" customHeight="1">
      <c r="A225" s="34"/>
      <c r="B225" s="35"/>
      <c r="C225" s="231" t="s">
        <v>393</v>
      </c>
      <c r="D225" s="231" t="s">
        <v>370</v>
      </c>
      <c r="E225" s="232" t="s">
        <v>394</v>
      </c>
      <c r="F225" s="233" t="s">
        <v>395</v>
      </c>
      <c r="G225" s="234" t="s">
        <v>247</v>
      </c>
      <c r="H225" s="235">
        <v>5.5549999999999997</v>
      </c>
      <c r="I225" s="236"/>
      <c r="J225" s="237">
        <f>ROUND(I225*H225,2)</f>
        <v>0</v>
      </c>
      <c r="K225" s="233" t="s">
        <v>133</v>
      </c>
      <c r="L225" s="238"/>
      <c r="M225" s="239" t="s">
        <v>1</v>
      </c>
      <c r="N225" s="240" t="s">
        <v>43</v>
      </c>
      <c r="O225" s="71"/>
      <c r="P225" s="196">
        <f>O225*H225</f>
        <v>0</v>
      </c>
      <c r="Q225" s="196">
        <v>0.17599999999999999</v>
      </c>
      <c r="R225" s="196">
        <f>Q225*H225</f>
        <v>0.97767999999999988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281</v>
      </c>
      <c r="AT225" s="198" t="s">
        <v>370</v>
      </c>
      <c r="AU225" s="198" t="s">
        <v>88</v>
      </c>
      <c r="AY225" s="17" t="s">
        <v>126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86</v>
      </c>
      <c r="BK225" s="199">
        <f>ROUND(I225*H225,2)</f>
        <v>0</v>
      </c>
      <c r="BL225" s="17" t="s">
        <v>134</v>
      </c>
      <c r="BM225" s="198" t="s">
        <v>396</v>
      </c>
    </row>
    <row r="226" spans="1:65" s="2" customFormat="1" ht="11.25">
      <c r="A226" s="34"/>
      <c r="B226" s="35"/>
      <c r="C226" s="36"/>
      <c r="D226" s="200" t="s">
        <v>136</v>
      </c>
      <c r="E226" s="36"/>
      <c r="F226" s="201" t="s">
        <v>395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136</v>
      </c>
      <c r="AU226" s="17" t="s">
        <v>88</v>
      </c>
    </row>
    <row r="227" spans="1:65" s="13" customFormat="1" ht="11.25">
      <c r="B227" s="205"/>
      <c r="C227" s="206"/>
      <c r="D227" s="200" t="s">
        <v>138</v>
      </c>
      <c r="E227" s="207" t="s">
        <v>1</v>
      </c>
      <c r="F227" s="208" t="s">
        <v>397</v>
      </c>
      <c r="G227" s="206"/>
      <c r="H227" s="209">
        <v>5.5549999999999997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138</v>
      </c>
      <c r="AU227" s="215" t="s">
        <v>88</v>
      </c>
      <c r="AV227" s="13" t="s">
        <v>88</v>
      </c>
      <c r="AW227" s="13" t="s">
        <v>35</v>
      </c>
      <c r="AX227" s="13" t="s">
        <v>86</v>
      </c>
      <c r="AY227" s="215" t="s">
        <v>126</v>
      </c>
    </row>
    <row r="228" spans="1:65" s="2" customFormat="1" ht="24.2" customHeight="1">
      <c r="A228" s="34"/>
      <c r="B228" s="35"/>
      <c r="C228" s="187" t="s">
        <v>398</v>
      </c>
      <c r="D228" s="187" t="s">
        <v>129</v>
      </c>
      <c r="E228" s="188" t="s">
        <v>399</v>
      </c>
      <c r="F228" s="189" t="s">
        <v>400</v>
      </c>
      <c r="G228" s="190" t="s">
        <v>247</v>
      </c>
      <c r="H228" s="191">
        <v>30.431000000000001</v>
      </c>
      <c r="I228" s="192"/>
      <c r="J228" s="193">
        <f>ROUND(I228*H228,2)</f>
        <v>0</v>
      </c>
      <c r="K228" s="189" t="s">
        <v>133</v>
      </c>
      <c r="L228" s="39"/>
      <c r="M228" s="194" t="s">
        <v>1</v>
      </c>
      <c r="N228" s="195" t="s">
        <v>43</v>
      </c>
      <c r="O228" s="71"/>
      <c r="P228" s="196">
        <f>O228*H228</f>
        <v>0</v>
      </c>
      <c r="Q228" s="196">
        <v>9.8000000000000004E-2</v>
      </c>
      <c r="R228" s="196">
        <f>Q228*H228</f>
        <v>2.9822380000000002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134</v>
      </c>
      <c r="AT228" s="198" t="s">
        <v>129</v>
      </c>
      <c r="AU228" s="198" t="s">
        <v>88</v>
      </c>
      <c r="AY228" s="17" t="s">
        <v>126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86</v>
      </c>
      <c r="BK228" s="199">
        <f>ROUND(I228*H228,2)</f>
        <v>0</v>
      </c>
      <c r="BL228" s="17" t="s">
        <v>134</v>
      </c>
      <c r="BM228" s="198" t="s">
        <v>401</v>
      </c>
    </row>
    <row r="229" spans="1:65" s="2" customFormat="1" ht="39">
      <c r="A229" s="34"/>
      <c r="B229" s="35"/>
      <c r="C229" s="36"/>
      <c r="D229" s="200" t="s">
        <v>136</v>
      </c>
      <c r="E229" s="36"/>
      <c r="F229" s="201" t="s">
        <v>402</v>
      </c>
      <c r="G229" s="36"/>
      <c r="H229" s="36"/>
      <c r="I229" s="202"/>
      <c r="J229" s="36"/>
      <c r="K229" s="36"/>
      <c r="L229" s="39"/>
      <c r="M229" s="203"/>
      <c r="N229" s="20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136</v>
      </c>
      <c r="AU229" s="17" t="s">
        <v>88</v>
      </c>
    </row>
    <row r="230" spans="1:65" s="13" customFormat="1" ht="11.25">
      <c r="B230" s="205"/>
      <c r="C230" s="206"/>
      <c r="D230" s="200" t="s">
        <v>138</v>
      </c>
      <c r="E230" s="207" t="s">
        <v>176</v>
      </c>
      <c r="F230" s="208" t="s">
        <v>403</v>
      </c>
      <c r="G230" s="206"/>
      <c r="H230" s="209">
        <v>30.431000000000001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138</v>
      </c>
      <c r="AU230" s="215" t="s">
        <v>88</v>
      </c>
      <c r="AV230" s="13" t="s">
        <v>88</v>
      </c>
      <c r="AW230" s="13" t="s">
        <v>35</v>
      </c>
      <c r="AX230" s="13" t="s">
        <v>86</v>
      </c>
      <c r="AY230" s="215" t="s">
        <v>126</v>
      </c>
    </row>
    <row r="231" spans="1:65" s="2" customFormat="1" ht="21.75" customHeight="1">
      <c r="A231" s="34"/>
      <c r="B231" s="35"/>
      <c r="C231" s="231" t="s">
        <v>404</v>
      </c>
      <c r="D231" s="231" t="s">
        <v>370</v>
      </c>
      <c r="E231" s="232" t="s">
        <v>405</v>
      </c>
      <c r="F231" s="233" t="s">
        <v>406</v>
      </c>
      <c r="G231" s="234" t="s">
        <v>247</v>
      </c>
      <c r="H231" s="235">
        <v>31.04</v>
      </c>
      <c r="I231" s="236"/>
      <c r="J231" s="237">
        <f>ROUND(I231*H231,2)</f>
        <v>0</v>
      </c>
      <c r="K231" s="233" t="s">
        <v>133</v>
      </c>
      <c r="L231" s="238"/>
      <c r="M231" s="239" t="s">
        <v>1</v>
      </c>
      <c r="N231" s="240" t="s">
        <v>43</v>
      </c>
      <c r="O231" s="71"/>
      <c r="P231" s="196">
        <f>O231*H231</f>
        <v>0</v>
      </c>
      <c r="Q231" s="196">
        <v>0.13500000000000001</v>
      </c>
      <c r="R231" s="196">
        <f>Q231*H231</f>
        <v>4.1904000000000003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281</v>
      </c>
      <c r="AT231" s="198" t="s">
        <v>370</v>
      </c>
      <c r="AU231" s="198" t="s">
        <v>88</v>
      </c>
      <c r="AY231" s="17" t="s">
        <v>126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86</v>
      </c>
      <c r="BK231" s="199">
        <f>ROUND(I231*H231,2)</f>
        <v>0</v>
      </c>
      <c r="BL231" s="17" t="s">
        <v>134</v>
      </c>
      <c r="BM231" s="198" t="s">
        <v>407</v>
      </c>
    </row>
    <row r="232" spans="1:65" s="2" customFormat="1" ht="11.25">
      <c r="A232" s="34"/>
      <c r="B232" s="35"/>
      <c r="C232" s="36"/>
      <c r="D232" s="200" t="s">
        <v>136</v>
      </c>
      <c r="E232" s="36"/>
      <c r="F232" s="201" t="s">
        <v>406</v>
      </c>
      <c r="G232" s="36"/>
      <c r="H232" s="36"/>
      <c r="I232" s="202"/>
      <c r="J232" s="36"/>
      <c r="K232" s="36"/>
      <c r="L232" s="39"/>
      <c r="M232" s="203"/>
      <c r="N232" s="204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136</v>
      </c>
      <c r="AU232" s="17" t="s">
        <v>88</v>
      </c>
    </row>
    <row r="233" spans="1:65" s="13" customFormat="1" ht="11.25">
      <c r="B233" s="205"/>
      <c r="C233" s="206"/>
      <c r="D233" s="200" t="s">
        <v>138</v>
      </c>
      <c r="E233" s="207" t="s">
        <v>1</v>
      </c>
      <c r="F233" s="208" t="s">
        <v>408</v>
      </c>
      <c r="G233" s="206"/>
      <c r="H233" s="209">
        <v>31.04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138</v>
      </c>
      <c r="AU233" s="215" t="s">
        <v>88</v>
      </c>
      <c r="AV233" s="13" t="s">
        <v>88</v>
      </c>
      <c r="AW233" s="13" t="s">
        <v>35</v>
      </c>
      <c r="AX233" s="13" t="s">
        <v>86</v>
      </c>
      <c r="AY233" s="215" t="s">
        <v>126</v>
      </c>
    </row>
    <row r="234" spans="1:65" s="2" customFormat="1" ht="37.9" customHeight="1">
      <c r="A234" s="34"/>
      <c r="B234" s="35"/>
      <c r="C234" s="187" t="s">
        <v>409</v>
      </c>
      <c r="D234" s="187" t="s">
        <v>129</v>
      </c>
      <c r="E234" s="188" t="s">
        <v>410</v>
      </c>
      <c r="F234" s="189" t="s">
        <v>411</v>
      </c>
      <c r="G234" s="190" t="s">
        <v>247</v>
      </c>
      <c r="H234" s="191">
        <v>69.534000000000006</v>
      </c>
      <c r="I234" s="192"/>
      <c r="J234" s="193">
        <f>ROUND(I234*H234,2)</f>
        <v>0</v>
      </c>
      <c r="K234" s="189" t="s">
        <v>133</v>
      </c>
      <c r="L234" s="39"/>
      <c r="M234" s="194" t="s">
        <v>1</v>
      </c>
      <c r="N234" s="195" t="s">
        <v>43</v>
      </c>
      <c r="O234" s="71"/>
      <c r="P234" s="196">
        <f>O234*H234</f>
        <v>0</v>
      </c>
      <c r="Q234" s="196">
        <v>0.10100000000000001</v>
      </c>
      <c r="R234" s="196">
        <f>Q234*H234</f>
        <v>7.0229340000000011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134</v>
      </c>
      <c r="AT234" s="198" t="s">
        <v>129</v>
      </c>
      <c r="AU234" s="198" t="s">
        <v>88</v>
      </c>
      <c r="AY234" s="17" t="s">
        <v>126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86</v>
      </c>
      <c r="BK234" s="199">
        <f>ROUND(I234*H234,2)</f>
        <v>0</v>
      </c>
      <c r="BL234" s="17" t="s">
        <v>134</v>
      </c>
      <c r="BM234" s="198" t="s">
        <v>412</v>
      </c>
    </row>
    <row r="235" spans="1:65" s="2" customFormat="1" ht="48.75">
      <c r="A235" s="34"/>
      <c r="B235" s="35"/>
      <c r="C235" s="36"/>
      <c r="D235" s="200" t="s">
        <v>136</v>
      </c>
      <c r="E235" s="36"/>
      <c r="F235" s="201" t="s">
        <v>413</v>
      </c>
      <c r="G235" s="36"/>
      <c r="H235" s="36"/>
      <c r="I235" s="202"/>
      <c r="J235" s="36"/>
      <c r="K235" s="36"/>
      <c r="L235" s="39"/>
      <c r="M235" s="203"/>
      <c r="N235" s="20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136</v>
      </c>
      <c r="AU235" s="17" t="s">
        <v>88</v>
      </c>
    </row>
    <row r="236" spans="1:65" s="13" customFormat="1" ht="11.25">
      <c r="B236" s="205"/>
      <c r="C236" s="206"/>
      <c r="D236" s="200" t="s">
        <v>138</v>
      </c>
      <c r="E236" s="207" t="s">
        <v>178</v>
      </c>
      <c r="F236" s="208" t="s">
        <v>414</v>
      </c>
      <c r="G236" s="206"/>
      <c r="H236" s="209">
        <v>69.534000000000006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138</v>
      </c>
      <c r="AU236" s="215" t="s">
        <v>88</v>
      </c>
      <c r="AV236" s="13" t="s">
        <v>88</v>
      </c>
      <c r="AW236" s="13" t="s">
        <v>35</v>
      </c>
      <c r="AX236" s="13" t="s">
        <v>86</v>
      </c>
      <c r="AY236" s="215" t="s">
        <v>126</v>
      </c>
    </row>
    <row r="237" spans="1:65" s="2" customFormat="1" ht="16.5" customHeight="1">
      <c r="A237" s="34"/>
      <c r="B237" s="35"/>
      <c r="C237" s="231" t="s">
        <v>415</v>
      </c>
      <c r="D237" s="231" t="s">
        <v>370</v>
      </c>
      <c r="E237" s="232" t="s">
        <v>416</v>
      </c>
      <c r="F237" s="233" t="s">
        <v>417</v>
      </c>
      <c r="G237" s="234" t="s">
        <v>247</v>
      </c>
      <c r="H237" s="235">
        <v>70.924999999999997</v>
      </c>
      <c r="I237" s="236"/>
      <c r="J237" s="237">
        <f>ROUND(I237*H237,2)</f>
        <v>0</v>
      </c>
      <c r="K237" s="233" t="s">
        <v>418</v>
      </c>
      <c r="L237" s="238"/>
      <c r="M237" s="239" t="s">
        <v>1</v>
      </c>
      <c r="N237" s="240" t="s">
        <v>43</v>
      </c>
      <c r="O237" s="71"/>
      <c r="P237" s="196">
        <f>O237*H237</f>
        <v>0</v>
      </c>
      <c r="Q237" s="196">
        <v>0.14799999999999999</v>
      </c>
      <c r="R237" s="196">
        <f>Q237*H237</f>
        <v>10.496899999999998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281</v>
      </c>
      <c r="AT237" s="198" t="s">
        <v>370</v>
      </c>
      <c r="AU237" s="198" t="s">
        <v>88</v>
      </c>
      <c r="AY237" s="17" t="s">
        <v>126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86</v>
      </c>
      <c r="BK237" s="199">
        <f>ROUND(I237*H237,2)</f>
        <v>0</v>
      </c>
      <c r="BL237" s="17" t="s">
        <v>134</v>
      </c>
      <c r="BM237" s="198" t="s">
        <v>419</v>
      </c>
    </row>
    <row r="238" spans="1:65" s="2" customFormat="1" ht="11.25">
      <c r="A238" s="34"/>
      <c r="B238" s="35"/>
      <c r="C238" s="36"/>
      <c r="D238" s="200" t="s">
        <v>136</v>
      </c>
      <c r="E238" s="36"/>
      <c r="F238" s="201" t="s">
        <v>420</v>
      </c>
      <c r="G238" s="36"/>
      <c r="H238" s="36"/>
      <c r="I238" s="202"/>
      <c r="J238" s="36"/>
      <c r="K238" s="36"/>
      <c r="L238" s="39"/>
      <c r="M238" s="203"/>
      <c r="N238" s="204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136</v>
      </c>
      <c r="AU238" s="17" t="s">
        <v>88</v>
      </c>
    </row>
    <row r="239" spans="1:65" s="13" customFormat="1" ht="11.25">
      <c r="B239" s="205"/>
      <c r="C239" s="206"/>
      <c r="D239" s="200" t="s">
        <v>138</v>
      </c>
      <c r="E239" s="207" t="s">
        <v>1</v>
      </c>
      <c r="F239" s="208" t="s">
        <v>421</v>
      </c>
      <c r="G239" s="206"/>
      <c r="H239" s="209">
        <v>70.924999999999997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138</v>
      </c>
      <c r="AU239" s="215" t="s">
        <v>88</v>
      </c>
      <c r="AV239" s="13" t="s">
        <v>88</v>
      </c>
      <c r="AW239" s="13" t="s">
        <v>35</v>
      </c>
      <c r="AX239" s="13" t="s">
        <v>86</v>
      </c>
      <c r="AY239" s="215" t="s">
        <v>126</v>
      </c>
    </row>
    <row r="240" spans="1:65" s="12" customFormat="1" ht="22.9" customHeight="1">
      <c r="B240" s="171"/>
      <c r="C240" s="172"/>
      <c r="D240" s="173" t="s">
        <v>77</v>
      </c>
      <c r="E240" s="185" t="s">
        <v>281</v>
      </c>
      <c r="F240" s="185" t="s">
        <v>422</v>
      </c>
      <c r="G240" s="172"/>
      <c r="H240" s="172"/>
      <c r="I240" s="175"/>
      <c r="J240" s="186">
        <f>BK240</f>
        <v>0</v>
      </c>
      <c r="K240" s="172"/>
      <c r="L240" s="177"/>
      <c r="M240" s="178"/>
      <c r="N240" s="179"/>
      <c r="O240" s="179"/>
      <c r="P240" s="180">
        <f>SUM(P241:P295)</f>
        <v>0</v>
      </c>
      <c r="Q240" s="179"/>
      <c r="R240" s="180">
        <f>SUM(R241:R295)</f>
        <v>9.5591400000000011</v>
      </c>
      <c r="S240" s="179"/>
      <c r="T240" s="181">
        <f>SUM(T241:T295)</f>
        <v>1.0176799999999999</v>
      </c>
      <c r="AR240" s="182" t="s">
        <v>86</v>
      </c>
      <c r="AT240" s="183" t="s">
        <v>77</v>
      </c>
      <c r="AU240" s="183" t="s">
        <v>86</v>
      </c>
      <c r="AY240" s="182" t="s">
        <v>126</v>
      </c>
      <c r="BK240" s="184">
        <f>SUM(BK241:BK295)</f>
        <v>0</v>
      </c>
    </row>
    <row r="241" spans="1:65" s="2" customFormat="1" ht="24.2" customHeight="1">
      <c r="A241" s="34"/>
      <c r="B241" s="35"/>
      <c r="C241" s="187" t="s">
        <v>423</v>
      </c>
      <c r="D241" s="187" t="s">
        <v>129</v>
      </c>
      <c r="E241" s="188" t="s">
        <v>424</v>
      </c>
      <c r="F241" s="189" t="s">
        <v>425</v>
      </c>
      <c r="G241" s="190" t="s">
        <v>278</v>
      </c>
      <c r="H241" s="191">
        <v>58.5</v>
      </c>
      <c r="I241" s="192"/>
      <c r="J241" s="193">
        <f>ROUND(I241*H241,2)</f>
        <v>0</v>
      </c>
      <c r="K241" s="189" t="s">
        <v>133</v>
      </c>
      <c r="L241" s="39"/>
      <c r="M241" s="194" t="s">
        <v>1</v>
      </c>
      <c r="N241" s="195" t="s">
        <v>43</v>
      </c>
      <c r="O241" s="71"/>
      <c r="P241" s="196">
        <f>O241*H241</f>
        <v>0</v>
      </c>
      <c r="Q241" s="196">
        <v>2.7599999999999999E-3</v>
      </c>
      <c r="R241" s="196">
        <f>Q241*H241</f>
        <v>0.16145999999999999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134</v>
      </c>
      <c r="AT241" s="198" t="s">
        <v>129</v>
      </c>
      <c r="AU241" s="198" t="s">
        <v>88</v>
      </c>
      <c r="AY241" s="17" t="s">
        <v>126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7" t="s">
        <v>86</v>
      </c>
      <c r="BK241" s="199">
        <f>ROUND(I241*H241,2)</f>
        <v>0</v>
      </c>
      <c r="BL241" s="17" t="s">
        <v>134</v>
      </c>
      <c r="BM241" s="198" t="s">
        <v>426</v>
      </c>
    </row>
    <row r="242" spans="1:65" s="2" customFormat="1" ht="29.25">
      <c r="A242" s="34"/>
      <c r="B242" s="35"/>
      <c r="C242" s="36"/>
      <c r="D242" s="200" t="s">
        <v>136</v>
      </c>
      <c r="E242" s="36"/>
      <c r="F242" s="201" t="s">
        <v>427</v>
      </c>
      <c r="G242" s="36"/>
      <c r="H242" s="36"/>
      <c r="I242" s="202"/>
      <c r="J242" s="36"/>
      <c r="K242" s="36"/>
      <c r="L242" s="39"/>
      <c r="M242" s="203"/>
      <c r="N242" s="204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136</v>
      </c>
      <c r="AU242" s="17" t="s">
        <v>88</v>
      </c>
    </row>
    <row r="243" spans="1:65" s="13" customFormat="1" ht="11.25">
      <c r="B243" s="205"/>
      <c r="C243" s="206"/>
      <c r="D243" s="200" t="s">
        <v>138</v>
      </c>
      <c r="E243" s="207" t="s">
        <v>197</v>
      </c>
      <c r="F243" s="208" t="s">
        <v>428</v>
      </c>
      <c r="G243" s="206"/>
      <c r="H243" s="209">
        <v>58.5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138</v>
      </c>
      <c r="AU243" s="215" t="s">
        <v>88</v>
      </c>
      <c r="AV243" s="13" t="s">
        <v>88</v>
      </c>
      <c r="AW243" s="13" t="s">
        <v>35</v>
      </c>
      <c r="AX243" s="13" t="s">
        <v>86</v>
      </c>
      <c r="AY243" s="215" t="s">
        <v>126</v>
      </c>
    </row>
    <row r="244" spans="1:65" s="2" customFormat="1" ht="33" customHeight="1">
      <c r="A244" s="34"/>
      <c r="B244" s="35"/>
      <c r="C244" s="187" t="s">
        <v>429</v>
      </c>
      <c r="D244" s="187" t="s">
        <v>129</v>
      </c>
      <c r="E244" s="188" t="s">
        <v>430</v>
      </c>
      <c r="F244" s="189" t="s">
        <v>431</v>
      </c>
      <c r="G244" s="190" t="s">
        <v>132</v>
      </c>
      <c r="H244" s="191">
        <v>27</v>
      </c>
      <c r="I244" s="192"/>
      <c r="J244" s="193">
        <f>ROUND(I244*H244,2)</f>
        <v>0</v>
      </c>
      <c r="K244" s="189" t="s">
        <v>133</v>
      </c>
      <c r="L244" s="39"/>
      <c r="M244" s="194" t="s">
        <v>1</v>
      </c>
      <c r="N244" s="195" t="s">
        <v>43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134</v>
      </c>
      <c r="AT244" s="198" t="s">
        <v>129</v>
      </c>
      <c r="AU244" s="198" t="s">
        <v>88</v>
      </c>
      <c r="AY244" s="17" t="s">
        <v>126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86</v>
      </c>
      <c r="BK244" s="199">
        <f>ROUND(I244*H244,2)</f>
        <v>0</v>
      </c>
      <c r="BL244" s="17" t="s">
        <v>134</v>
      </c>
      <c r="BM244" s="198" t="s">
        <v>432</v>
      </c>
    </row>
    <row r="245" spans="1:65" s="2" customFormat="1" ht="19.5">
      <c r="A245" s="34"/>
      <c r="B245" s="35"/>
      <c r="C245" s="36"/>
      <c r="D245" s="200" t="s">
        <v>136</v>
      </c>
      <c r="E245" s="36"/>
      <c r="F245" s="201" t="s">
        <v>433</v>
      </c>
      <c r="G245" s="36"/>
      <c r="H245" s="36"/>
      <c r="I245" s="202"/>
      <c r="J245" s="36"/>
      <c r="K245" s="36"/>
      <c r="L245" s="39"/>
      <c r="M245" s="203"/>
      <c r="N245" s="20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136</v>
      </c>
      <c r="AU245" s="17" t="s">
        <v>88</v>
      </c>
    </row>
    <row r="246" spans="1:65" s="2" customFormat="1" ht="16.5" customHeight="1">
      <c r="A246" s="34"/>
      <c r="B246" s="35"/>
      <c r="C246" s="231" t="s">
        <v>434</v>
      </c>
      <c r="D246" s="231" t="s">
        <v>370</v>
      </c>
      <c r="E246" s="232" t="s">
        <v>435</v>
      </c>
      <c r="F246" s="233" t="s">
        <v>436</v>
      </c>
      <c r="G246" s="234" t="s">
        <v>132</v>
      </c>
      <c r="H246" s="235">
        <v>16</v>
      </c>
      <c r="I246" s="236"/>
      <c r="J246" s="237">
        <f>ROUND(I246*H246,2)</f>
        <v>0</v>
      </c>
      <c r="K246" s="233" t="s">
        <v>133</v>
      </c>
      <c r="L246" s="238"/>
      <c r="M246" s="239" t="s">
        <v>1</v>
      </c>
      <c r="N246" s="240" t="s">
        <v>43</v>
      </c>
      <c r="O246" s="71"/>
      <c r="P246" s="196">
        <f>O246*H246</f>
        <v>0</v>
      </c>
      <c r="Q246" s="196">
        <v>5.4000000000000001E-4</v>
      </c>
      <c r="R246" s="196">
        <f>Q246*H246</f>
        <v>8.6400000000000001E-3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281</v>
      </c>
      <c r="AT246" s="198" t="s">
        <v>370</v>
      </c>
      <c r="AU246" s="198" t="s">
        <v>88</v>
      </c>
      <c r="AY246" s="17" t="s">
        <v>126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86</v>
      </c>
      <c r="BK246" s="199">
        <f>ROUND(I246*H246,2)</f>
        <v>0</v>
      </c>
      <c r="BL246" s="17" t="s">
        <v>134</v>
      </c>
      <c r="BM246" s="198" t="s">
        <v>437</v>
      </c>
    </row>
    <row r="247" spans="1:65" s="2" customFormat="1" ht="11.25">
      <c r="A247" s="34"/>
      <c r="B247" s="35"/>
      <c r="C247" s="36"/>
      <c r="D247" s="200" t="s">
        <v>136</v>
      </c>
      <c r="E247" s="36"/>
      <c r="F247" s="201" t="s">
        <v>436</v>
      </c>
      <c r="G247" s="36"/>
      <c r="H247" s="36"/>
      <c r="I247" s="202"/>
      <c r="J247" s="36"/>
      <c r="K247" s="36"/>
      <c r="L247" s="39"/>
      <c r="M247" s="203"/>
      <c r="N247" s="20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136</v>
      </c>
      <c r="AU247" s="17" t="s">
        <v>88</v>
      </c>
    </row>
    <row r="248" spans="1:65" s="13" customFormat="1" ht="11.25">
      <c r="B248" s="205"/>
      <c r="C248" s="206"/>
      <c r="D248" s="200" t="s">
        <v>138</v>
      </c>
      <c r="E248" s="207" t="s">
        <v>1</v>
      </c>
      <c r="F248" s="208" t="s">
        <v>438</v>
      </c>
      <c r="G248" s="206"/>
      <c r="H248" s="209">
        <v>16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138</v>
      </c>
      <c r="AU248" s="215" t="s">
        <v>88</v>
      </c>
      <c r="AV248" s="13" t="s">
        <v>88</v>
      </c>
      <c r="AW248" s="13" t="s">
        <v>35</v>
      </c>
      <c r="AX248" s="13" t="s">
        <v>86</v>
      </c>
      <c r="AY248" s="215" t="s">
        <v>126</v>
      </c>
    </row>
    <row r="249" spans="1:65" s="2" customFormat="1" ht="16.5" customHeight="1">
      <c r="A249" s="34"/>
      <c r="B249" s="35"/>
      <c r="C249" s="231" t="s">
        <v>439</v>
      </c>
      <c r="D249" s="231" t="s">
        <v>370</v>
      </c>
      <c r="E249" s="232" t="s">
        <v>440</v>
      </c>
      <c r="F249" s="233" t="s">
        <v>441</v>
      </c>
      <c r="G249" s="234" t="s">
        <v>132</v>
      </c>
      <c r="H249" s="235">
        <v>9</v>
      </c>
      <c r="I249" s="236"/>
      <c r="J249" s="237">
        <f>ROUND(I249*H249,2)</f>
        <v>0</v>
      </c>
      <c r="K249" s="233" t="s">
        <v>133</v>
      </c>
      <c r="L249" s="238"/>
      <c r="M249" s="239" t="s">
        <v>1</v>
      </c>
      <c r="N249" s="240" t="s">
        <v>43</v>
      </c>
      <c r="O249" s="71"/>
      <c r="P249" s="196">
        <f>O249*H249</f>
        <v>0</v>
      </c>
      <c r="Q249" s="196">
        <v>6.4999999999999997E-4</v>
      </c>
      <c r="R249" s="196">
        <f>Q249*H249</f>
        <v>5.8499999999999993E-3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281</v>
      </c>
      <c r="AT249" s="198" t="s">
        <v>370</v>
      </c>
      <c r="AU249" s="198" t="s">
        <v>88</v>
      </c>
      <c r="AY249" s="17" t="s">
        <v>126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86</v>
      </c>
      <c r="BK249" s="199">
        <f>ROUND(I249*H249,2)</f>
        <v>0</v>
      </c>
      <c r="BL249" s="17" t="s">
        <v>134</v>
      </c>
      <c r="BM249" s="198" t="s">
        <v>442</v>
      </c>
    </row>
    <row r="250" spans="1:65" s="2" customFormat="1" ht="11.25">
      <c r="A250" s="34"/>
      <c r="B250" s="35"/>
      <c r="C250" s="36"/>
      <c r="D250" s="200" t="s">
        <v>136</v>
      </c>
      <c r="E250" s="36"/>
      <c r="F250" s="201" t="s">
        <v>441</v>
      </c>
      <c r="G250" s="36"/>
      <c r="H250" s="36"/>
      <c r="I250" s="202"/>
      <c r="J250" s="36"/>
      <c r="K250" s="36"/>
      <c r="L250" s="39"/>
      <c r="M250" s="203"/>
      <c r="N250" s="20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136</v>
      </c>
      <c r="AU250" s="17" t="s">
        <v>88</v>
      </c>
    </row>
    <row r="251" spans="1:65" s="13" customFormat="1" ht="11.25">
      <c r="B251" s="205"/>
      <c r="C251" s="206"/>
      <c r="D251" s="200" t="s">
        <v>138</v>
      </c>
      <c r="E251" s="207" t="s">
        <v>1</v>
      </c>
      <c r="F251" s="208" t="s">
        <v>443</v>
      </c>
      <c r="G251" s="206"/>
      <c r="H251" s="209">
        <v>9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138</v>
      </c>
      <c r="AU251" s="215" t="s">
        <v>88</v>
      </c>
      <c r="AV251" s="13" t="s">
        <v>88</v>
      </c>
      <c r="AW251" s="13" t="s">
        <v>35</v>
      </c>
      <c r="AX251" s="13" t="s">
        <v>86</v>
      </c>
      <c r="AY251" s="215" t="s">
        <v>126</v>
      </c>
    </row>
    <row r="252" spans="1:65" s="2" customFormat="1" ht="16.5" customHeight="1">
      <c r="A252" s="34"/>
      <c r="B252" s="35"/>
      <c r="C252" s="231" t="s">
        <v>444</v>
      </c>
      <c r="D252" s="231" t="s">
        <v>370</v>
      </c>
      <c r="E252" s="232" t="s">
        <v>445</v>
      </c>
      <c r="F252" s="233" t="s">
        <v>446</v>
      </c>
      <c r="G252" s="234" t="s">
        <v>132</v>
      </c>
      <c r="H252" s="235">
        <v>2</v>
      </c>
      <c r="I252" s="236"/>
      <c r="J252" s="237">
        <f>ROUND(I252*H252,2)</f>
        <v>0</v>
      </c>
      <c r="K252" s="233" t="s">
        <v>133</v>
      </c>
      <c r="L252" s="238"/>
      <c r="M252" s="239" t="s">
        <v>1</v>
      </c>
      <c r="N252" s="240" t="s">
        <v>43</v>
      </c>
      <c r="O252" s="71"/>
      <c r="P252" s="196">
        <f>O252*H252</f>
        <v>0</v>
      </c>
      <c r="Q252" s="196">
        <v>7.2000000000000005E-4</v>
      </c>
      <c r="R252" s="196">
        <f>Q252*H252</f>
        <v>1.4400000000000001E-3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281</v>
      </c>
      <c r="AT252" s="198" t="s">
        <v>370</v>
      </c>
      <c r="AU252" s="198" t="s">
        <v>88</v>
      </c>
      <c r="AY252" s="17" t="s">
        <v>126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86</v>
      </c>
      <c r="BK252" s="199">
        <f>ROUND(I252*H252,2)</f>
        <v>0</v>
      </c>
      <c r="BL252" s="17" t="s">
        <v>134</v>
      </c>
      <c r="BM252" s="198" t="s">
        <v>447</v>
      </c>
    </row>
    <row r="253" spans="1:65" s="2" customFormat="1" ht="11.25">
      <c r="A253" s="34"/>
      <c r="B253" s="35"/>
      <c r="C253" s="36"/>
      <c r="D253" s="200" t="s">
        <v>136</v>
      </c>
      <c r="E253" s="36"/>
      <c r="F253" s="201" t="s">
        <v>446</v>
      </c>
      <c r="G253" s="36"/>
      <c r="H253" s="36"/>
      <c r="I253" s="202"/>
      <c r="J253" s="36"/>
      <c r="K253" s="36"/>
      <c r="L253" s="39"/>
      <c r="M253" s="203"/>
      <c r="N253" s="20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136</v>
      </c>
      <c r="AU253" s="17" t="s">
        <v>88</v>
      </c>
    </row>
    <row r="254" spans="1:65" s="2" customFormat="1" ht="33" customHeight="1">
      <c r="A254" s="34"/>
      <c r="B254" s="35"/>
      <c r="C254" s="187" t="s">
        <v>448</v>
      </c>
      <c r="D254" s="187" t="s">
        <v>129</v>
      </c>
      <c r="E254" s="188" t="s">
        <v>449</v>
      </c>
      <c r="F254" s="189" t="s">
        <v>450</v>
      </c>
      <c r="G254" s="190" t="s">
        <v>132</v>
      </c>
      <c r="H254" s="191">
        <v>1</v>
      </c>
      <c r="I254" s="192"/>
      <c r="J254" s="193">
        <f>ROUND(I254*H254,2)</f>
        <v>0</v>
      </c>
      <c r="K254" s="189" t="s">
        <v>133</v>
      </c>
      <c r="L254" s="39"/>
      <c r="M254" s="194" t="s">
        <v>1</v>
      </c>
      <c r="N254" s="195" t="s">
        <v>43</v>
      </c>
      <c r="O254" s="71"/>
      <c r="P254" s="196">
        <f>O254*H254</f>
        <v>0</v>
      </c>
      <c r="Q254" s="196">
        <v>1.0000000000000001E-5</v>
      </c>
      <c r="R254" s="196">
        <f>Q254*H254</f>
        <v>1.0000000000000001E-5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134</v>
      </c>
      <c r="AT254" s="198" t="s">
        <v>129</v>
      </c>
      <c r="AU254" s="198" t="s">
        <v>88</v>
      </c>
      <c r="AY254" s="17" t="s">
        <v>126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86</v>
      </c>
      <c r="BK254" s="199">
        <f>ROUND(I254*H254,2)</f>
        <v>0</v>
      </c>
      <c r="BL254" s="17" t="s">
        <v>134</v>
      </c>
      <c r="BM254" s="198" t="s">
        <v>451</v>
      </c>
    </row>
    <row r="255" spans="1:65" s="2" customFormat="1" ht="19.5">
      <c r="A255" s="34"/>
      <c r="B255" s="35"/>
      <c r="C255" s="36"/>
      <c r="D255" s="200" t="s">
        <v>136</v>
      </c>
      <c r="E255" s="36"/>
      <c r="F255" s="201" t="s">
        <v>452</v>
      </c>
      <c r="G255" s="36"/>
      <c r="H255" s="36"/>
      <c r="I255" s="202"/>
      <c r="J255" s="36"/>
      <c r="K255" s="36"/>
      <c r="L255" s="39"/>
      <c r="M255" s="203"/>
      <c r="N255" s="20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136</v>
      </c>
      <c r="AU255" s="17" t="s">
        <v>88</v>
      </c>
    </row>
    <row r="256" spans="1:65" s="2" customFormat="1" ht="16.5" customHeight="1">
      <c r="A256" s="34"/>
      <c r="B256" s="35"/>
      <c r="C256" s="231" t="s">
        <v>453</v>
      </c>
      <c r="D256" s="231" t="s">
        <v>370</v>
      </c>
      <c r="E256" s="232" t="s">
        <v>454</v>
      </c>
      <c r="F256" s="233" t="s">
        <v>455</v>
      </c>
      <c r="G256" s="234" t="s">
        <v>132</v>
      </c>
      <c r="H256" s="235">
        <v>1</v>
      </c>
      <c r="I256" s="236"/>
      <c r="J256" s="237">
        <f>ROUND(I256*H256,2)</f>
        <v>0</v>
      </c>
      <c r="K256" s="233" t="s">
        <v>133</v>
      </c>
      <c r="L256" s="238"/>
      <c r="M256" s="239" t="s">
        <v>1</v>
      </c>
      <c r="N256" s="240" t="s">
        <v>43</v>
      </c>
      <c r="O256" s="71"/>
      <c r="P256" s="196">
        <f>O256*H256</f>
        <v>0</v>
      </c>
      <c r="Q256" s="196">
        <v>1.5399999999999999E-3</v>
      </c>
      <c r="R256" s="196">
        <f>Q256*H256</f>
        <v>1.5399999999999999E-3</v>
      </c>
      <c r="S256" s="196">
        <v>0</v>
      </c>
      <c r="T256" s="19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281</v>
      </c>
      <c r="AT256" s="198" t="s">
        <v>370</v>
      </c>
      <c r="AU256" s="198" t="s">
        <v>88</v>
      </c>
      <c r="AY256" s="17" t="s">
        <v>126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7" t="s">
        <v>86</v>
      </c>
      <c r="BK256" s="199">
        <f>ROUND(I256*H256,2)</f>
        <v>0</v>
      </c>
      <c r="BL256" s="17" t="s">
        <v>134</v>
      </c>
      <c r="BM256" s="198" t="s">
        <v>456</v>
      </c>
    </row>
    <row r="257" spans="1:65" s="2" customFormat="1" ht="11.25">
      <c r="A257" s="34"/>
      <c r="B257" s="35"/>
      <c r="C257" s="36"/>
      <c r="D257" s="200" t="s">
        <v>136</v>
      </c>
      <c r="E257" s="36"/>
      <c r="F257" s="201" t="s">
        <v>455</v>
      </c>
      <c r="G257" s="36"/>
      <c r="H257" s="36"/>
      <c r="I257" s="202"/>
      <c r="J257" s="36"/>
      <c r="K257" s="36"/>
      <c r="L257" s="39"/>
      <c r="M257" s="203"/>
      <c r="N257" s="204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136</v>
      </c>
      <c r="AU257" s="17" t="s">
        <v>88</v>
      </c>
    </row>
    <row r="258" spans="1:65" s="2" customFormat="1" ht="24.2" customHeight="1">
      <c r="A258" s="34"/>
      <c r="B258" s="35"/>
      <c r="C258" s="187" t="s">
        <v>457</v>
      </c>
      <c r="D258" s="187" t="s">
        <v>129</v>
      </c>
      <c r="E258" s="188" t="s">
        <v>458</v>
      </c>
      <c r="F258" s="189" t="s">
        <v>459</v>
      </c>
      <c r="G258" s="190" t="s">
        <v>288</v>
      </c>
      <c r="H258" s="191">
        <v>0.504</v>
      </c>
      <c r="I258" s="192"/>
      <c r="J258" s="193">
        <f>ROUND(I258*H258,2)</f>
        <v>0</v>
      </c>
      <c r="K258" s="189" t="s">
        <v>133</v>
      </c>
      <c r="L258" s="39"/>
      <c r="M258" s="194" t="s">
        <v>1</v>
      </c>
      <c r="N258" s="195" t="s">
        <v>43</v>
      </c>
      <c r="O258" s="71"/>
      <c r="P258" s="196">
        <f>O258*H258</f>
        <v>0</v>
      </c>
      <c r="Q258" s="196">
        <v>0</v>
      </c>
      <c r="R258" s="196">
        <f>Q258*H258</f>
        <v>0</v>
      </c>
      <c r="S258" s="196">
        <v>1.92</v>
      </c>
      <c r="T258" s="197">
        <f>S258*H258</f>
        <v>0.96767999999999998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134</v>
      </c>
      <c r="AT258" s="198" t="s">
        <v>129</v>
      </c>
      <c r="AU258" s="198" t="s">
        <v>88</v>
      </c>
      <c r="AY258" s="17" t="s">
        <v>126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7" t="s">
        <v>86</v>
      </c>
      <c r="BK258" s="199">
        <f>ROUND(I258*H258,2)</f>
        <v>0</v>
      </c>
      <c r="BL258" s="17" t="s">
        <v>134</v>
      </c>
      <c r="BM258" s="198" t="s">
        <v>460</v>
      </c>
    </row>
    <row r="259" spans="1:65" s="2" customFormat="1" ht="19.5">
      <c r="A259" s="34"/>
      <c r="B259" s="35"/>
      <c r="C259" s="36"/>
      <c r="D259" s="200" t="s">
        <v>136</v>
      </c>
      <c r="E259" s="36"/>
      <c r="F259" s="201" t="s">
        <v>461</v>
      </c>
      <c r="G259" s="36"/>
      <c r="H259" s="36"/>
      <c r="I259" s="202"/>
      <c r="J259" s="36"/>
      <c r="K259" s="36"/>
      <c r="L259" s="39"/>
      <c r="M259" s="203"/>
      <c r="N259" s="204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136</v>
      </c>
      <c r="AU259" s="17" t="s">
        <v>88</v>
      </c>
    </row>
    <row r="260" spans="1:65" s="13" customFormat="1" ht="11.25">
      <c r="B260" s="205"/>
      <c r="C260" s="206"/>
      <c r="D260" s="200" t="s">
        <v>138</v>
      </c>
      <c r="E260" s="207" t="s">
        <v>1</v>
      </c>
      <c r="F260" s="208" t="s">
        <v>462</v>
      </c>
      <c r="G260" s="206"/>
      <c r="H260" s="209">
        <v>0.504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138</v>
      </c>
      <c r="AU260" s="215" t="s">
        <v>88</v>
      </c>
      <c r="AV260" s="13" t="s">
        <v>88</v>
      </c>
      <c r="AW260" s="13" t="s">
        <v>35</v>
      </c>
      <c r="AX260" s="13" t="s">
        <v>86</v>
      </c>
      <c r="AY260" s="215" t="s">
        <v>126</v>
      </c>
    </row>
    <row r="261" spans="1:65" s="2" customFormat="1" ht="24.2" customHeight="1">
      <c r="A261" s="34"/>
      <c r="B261" s="35"/>
      <c r="C261" s="187" t="s">
        <v>463</v>
      </c>
      <c r="D261" s="187" t="s">
        <v>129</v>
      </c>
      <c r="E261" s="188" t="s">
        <v>464</v>
      </c>
      <c r="F261" s="189" t="s">
        <v>465</v>
      </c>
      <c r="G261" s="190" t="s">
        <v>132</v>
      </c>
      <c r="H261" s="191">
        <v>7</v>
      </c>
      <c r="I261" s="192"/>
      <c r="J261" s="193">
        <f>ROUND(I261*H261,2)</f>
        <v>0</v>
      </c>
      <c r="K261" s="189" t="s">
        <v>133</v>
      </c>
      <c r="L261" s="39"/>
      <c r="M261" s="194" t="s">
        <v>1</v>
      </c>
      <c r="N261" s="195" t="s">
        <v>43</v>
      </c>
      <c r="O261" s="71"/>
      <c r="P261" s="196">
        <f>O261*H261</f>
        <v>0</v>
      </c>
      <c r="Q261" s="196">
        <v>0.12422</v>
      </c>
      <c r="R261" s="196">
        <f>Q261*H261</f>
        <v>0.86953999999999998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134</v>
      </c>
      <c r="AT261" s="198" t="s">
        <v>129</v>
      </c>
      <c r="AU261" s="198" t="s">
        <v>88</v>
      </c>
      <c r="AY261" s="17" t="s">
        <v>126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86</v>
      </c>
      <c r="BK261" s="199">
        <f>ROUND(I261*H261,2)</f>
        <v>0</v>
      </c>
      <c r="BL261" s="17" t="s">
        <v>134</v>
      </c>
      <c r="BM261" s="198" t="s">
        <v>466</v>
      </c>
    </row>
    <row r="262" spans="1:65" s="2" customFormat="1" ht="11.25">
      <c r="A262" s="34"/>
      <c r="B262" s="35"/>
      <c r="C262" s="36"/>
      <c r="D262" s="200" t="s">
        <v>136</v>
      </c>
      <c r="E262" s="36"/>
      <c r="F262" s="201" t="s">
        <v>467</v>
      </c>
      <c r="G262" s="36"/>
      <c r="H262" s="36"/>
      <c r="I262" s="202"/>
      <c r="J262" s="36"/>
      <c r="K262" s="36"/>
      <c r="L262" s="39"/>
      <c r="M262" s="203"/>
      <c r="N262" s="204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136</v>
      </c>
      <c r="AU262" s="17" t="s">
        <v>88</v>
      </c>
    </row>
    <row r="263" spans="1:65" s="13" customFormat="1" ht="11.25">
      <c r="B263" s="205"/>
      <c r="C263" s="206"/>
      <c r="D263" s="200" t="s">
        <v>138</v>
      </c>
      <c r="E263" s="207" t="s">
        <v>196</v>
      </c>
      <c r="F263" s="208" t="s">
        <v>100</v>
      </c>
      <c r="G263" s="206"/>
      <c r="H263" s="209">
        <v>7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138</v>
      </c>
      <c r="AU263" s="215" t="s">
        <v>88</v>
      </c>
      <c r="AV263" s="13" t="s">
        <v>88</v>
      </c>
      <c r="AW263" s="13" t="s">
        <v>35</v>
      </c>
      <c r="AX263" s="13" t="s">
        <v>86</v>
      </c>
      <c r="AY263" s="215" t="s">
        <v>126</v>
      </c>
    </row>
    <row r="264" spans="1:65" s="2" customFormat="1" ht="24.2" customHeight="1">
      <c r="A264" s="34"/>
      <c r="B264" s="35"/>
      <c r="C264" s="231" t="s">
        <v>468</v>
      </c>
      <c r="D264" s="231" t="s">
        <v>370</v>
      </c>
      <c r="E264" s="232" t="s">
        <v>469</v>
      </c>
      <c r="F264" s="233" t="s">
        <v>470</v>
      </c>
      <c r="G264" s="234" t="s">
        <v>132</v>
      </c>
      <c r="H264" s="235">
        <v>7</v>
      </c>
      <c r="I264" s="236"/>
      <c r="J264" s="237">
        <f>ROUND(I264*H264,2)</f>
        <v>0</v>
      </c>
      <c r="K264" s="233" t="s">
        <v>133</v>
      </c>
      <c r="L264" s="238"/>
      <c r="M264" s="239" t="s">
        <v>1</v>
      </c>
      <c r="N264" s="240" t="s">
        <v>43</v>
      </c>
      <c r="O264" s="71"/>
      <c r="P264" s="196">
        <f>O264*H264</f>
        <v>0</v>
      </c>
      <c r="Q264" s="196">
        <v>7.1999999999999995E-2</v>
      </c>
      <c r="R264" s="196">
        <f>Q264*H264</f>
        <v>0.504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281</v>
      </c>
      <c r="AT264" s="198" t="s">
        <v>370</v>
      </c>
      <c r="AU264" s="198" t="s">
        <v>88</v>
      </c>
      <c r="AY264" s="17" t="s">
        <v>126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86</v>
      </c>
      <c r="BK264" s="199">
        <f>ROUND(I264*H264,2)</f>
        <v>0</v>
      </c>
      <c r="BL264" s="17" t="s">
        <v>134</v>
      </c>
      <c r="BM264" s="198" t="s">
        <v>471</v>
      </c>
    </row>
    <row r="265" spans="1:65" s="2" customFormat="1" ht="11.25">
      <c r="A265" s="34"/>
      <c r="B265" s="35"/>
      <c r="C265" s="36"/>
      <c r="D265" s="200" t="s">
        <v>136</v>
      </c>
      <c r="E265" s="36"/>
      <c r="F265" s="201" t="s">
        <v>470</v>
      </c>
      <c r="G265" s="36"/>
      <c r="H265" s="36"/>
      <c r="I265" s="202"/>
      <c r="J265" s="36"/>
      <c r="K265" s="36"/>
      <c r="L265" s="39"/>
      <c r="M265" s="203"/>
      <c r="N265" s="20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136</v>
      </c>
      <c r="AU265" s="17" t="s">
        <v>88</v>
      </c>
    </row>
    <row r="266" spans="1:65" s="13" customFormat="1" ht="11.25">
      <c r="B266" s="205"/>
      <c r="C266" s="206"/>
      <c r="D266" s="200" t="s">
        <v>138</v>
      </c>
      <c r="E266" s="207" t="s">
        <v>1</v>
      </c>
      <c r="F266" s="208" t="s">
        <v>196</v>
      </c>
      <c r="G266" s="206"/>
      <c r="H266" s="209">
        <v>7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138</v>
      </c>
      <c r="AU266" s="215" t="s">
        <v>88</v>
      </c>
      <c r="AV266" s="13" t="s">
        <v>88</v>
      </c>
      <c r="AW266" s="13" t="s">
        <v>35</v>
      </c>
      <c r="AX266" s="13" t="s">
        <v>86</v>
      </c>
      <c r="AY266" s="215" t="s">
        <v>126</v>
      </c>
    </row>
    <row r="267" spans="1:65" s="2" customFormat="1" ht="24.2" customHeight="1">
      <c r="A267" s="34"/>
      <c r="B267" s="35"/>
      <c r="C267" s="187" t="s">
        <v>472</v>
      </c>
      <c r="D267" s="187" t="s">
        <v>129</v>
      </c>
      <c r="E267" s="188" t="s">
        <v>473</v>
      </c>
      <c r="F267" s="189" t="s">
        <v>474</v>
      </c>
      <c r="G267" s="190" t="s">
        <v>132</v>
      </c>
      <c r="H267" s="191">
        <v>7</v>
      </c>
      <c r="I267" s="192"/>
      <c r="J267" s="193">
        <f>ROUND(I267*H267,2)</f>
        <v>0</v>
      </c>
      <c r="K267" s="189" t="s">
        <v>133</v>
      </c>
      <c r="L267" s="39"/>
      <c r="M267" s="194" t="s">
        <v>1</v>
      </c>
      <c r="N267" s="195" t="s">
        <v>43</v>
      </c>
      <c r="O267" s="71"/>
      <c r="P267" s="196">
        <f>O267*H267</f>
        <v>0</v>
      </c>
      <c r="Q267" s="196">
        <v>2.972E-2</v>
      </c>
      <c r="R267" s="196">
        <f>Q267*H267</f>
        <v>0.20804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134</v>
      </c>
      <c r="AT267" s="198" t="s">
        <v>129</v>
      </c>
      <c r="AU267" s="198" t="s">
        <v>88</v>
      </c>
      <c r="AY267" s="17" t="s">
        <v>126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7" t="s">
        <v>86</v>
      </c>
      <c r="BK267" s="199">
        <f>ROUND(I267*H267,2)</f>
        <v>0</v>
      </c>
      <c r="BL267" s="17" t="s">
        <v>134</v>
      </c>
      <c r="BM267" s="198" t="s">
        <v>475</v>
      </c>
    </row>
    <row r="268" spans="1:65" s="2" customFormat="1" ht="19.5">
      <c r="A268" s="34"/>
      <c r="B268" s="35"/>
      <c r="C268" s="36"/>
      <c r="D268" s="200" t="s">
        <v>136</v>
      </c>
      <c r="E268" s="36"/>
      <c r="F268" s="201" t="s">
        <v>476</v>
      </c>
      <c r="G268" s="36"/>
      <c r="H268" s="36"/>
      <c r="I268" s="202"/>
      <c r="J268" s="36"/>
      <c r="K268" s="36"/>
      <c r="L268" s="39"/>
      <c r="M268" s="203"/>
      <c r="N268" s="204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136</v>
      </c>
      <c r="AU268" s="17" t="s">
        <v>88</v>
      </c>
    </row>
    <row r="269" spans="1:65" s="13" customFormat="1" ht="11.25">
      <c r="B269" s="205"/>
      <c r="C269" s="206"/>
      <c r="D269" s="200" t="s">
        <v>138</v>
      </c>
      <c r="E269" s="207" t="s">
        <v>1</v>
      </c>
      <c r="F269" s="208" t="s">
        <v>196</v>
      </c>
      <c r="G269" s="206"/>
      <c r="H269" s="209">
        <v>7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138</v>
      </c>
      <c r="AU269" s="215" t="s">
        <v>88</v>
      </c>
      <c r="AV269" s="13" t="s">
        <v>88</v>
      </c>
      <c r="AW269" s="13" t="s">
        <v>35</v>
      </c>
      <c r="AX269" s="13" t="s">
        <v>86</v>
      </c>
      <c r="AY269" s="215" t="s">
        <v>126</v>
      </c>
    </row>
    <row r="270" spans="1:65" s="2" customFormat="1" ht="21.75" customHeight="1">
      <c r="A270" s="34"/>
      <c r="B270" s="35"/>
      <c r="C270" s="231" t="s">
        <v>477</v>
      </c>
      <c r="D270" s="231" t="s">
        <v>370</v>
      </c>
      <c r="E270" s="232" t="s">
        <v>478</v>
      </c>
      <c r="F270" s="233" t="s">
        <v>479</v>
      </c>
      <c r="G270" s="234" t="s">
        <v>132</v>
      </c>
      <c r="H270" s="235">
        <v>7</v>
      </c>
      <c r="I270" s="236"/>
      <c r="J270" s="237">
        <f>ROUND(I270*H270,2)</f>
        <v>0</v>
      </c>
      <c r="K270" s="233" t="s">
        <v>133</v>
      </c>
      <c r="L270" s="238"/>
      <c r="M270" s="239" t="s">
        <v>1</v>
      </c>
      <c r="N270" s="240" t="s">
        <v>43</v>
      </c>
      <c r="O270" s="71"/>
      <c r="P270" s="196">
        <f>O270*H270</f>
        <v>0</v>
      </c>
      <c r="Q270" s="196">
        <v>0.111</v>
      </c>
      <c r="R270" s="196">
        <f>Q270*H270</f>
        <v>0.77700000000000002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281</v>
      </c>
      <c r="AT270" s="198" t="s">
        <v>370</v>
      </c>
      <c r="AU270" s="198" t="s">
        <v>88</v>
      </c>
      <c r="AY270" s="17" t="s">
        <v>126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86</v>
      </c>
      <c r="BK270" s="199">
        <f>ROUND(I270*H270,2)</f>
        <v>0</v>
      </c>
      <c r="BL270" s="17" t="s">
        <v>134</v>
      </c>
      <c r="BM270" s="198" t="s">
        <v>480</v>
      </c>
    </row>
    <row r="271" spans="1:65" s="2" customFormat="1" ht="11.25">
      <c r="A271" s="34"/>
      <c r="B271" s="35"/>
      <c r="C271" s="36"/>
      <c r="D271" s="200" t="s">
        <v>136</v>
      </c>
      <c r="E271" s="36"/>
      <c r="F271" s="201" t="s">
        <v>479</v>
      </c>
      <c r="G271" s="36"/>
      <c r="H271" s="36"/>
      <c r="I271" s="202"/>
      <c r="J271" s="36"/>
      <c r="K271" s="36"/>
      <c r="L271" s="39"/>
      <c r="M271" s="203"/>
      <c r="N271" s="20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136</v>
      </c>
      <c r="AU271" s="17" t="s">
        <v>88</v>
      </c>
    </row>
    <row r="272" spans="1:65" s="13" customFormat="1" ht="11.25">
      <c r="B272" s="205"/>
      <c r="C272" s="206"/>
      <c r="D272" s="200" t="s">
        <v>138</v>
      </c>
      <c r="E272" s="207" t="s">
        <v>1</v>
      </c>
      <c r="F272" s="208" t="s">
        <v>196</v>
      </c>
      <c r="G272" s="206"/>
      <c r="H272" s="209">
        <v>7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138</v>
      </c>
      <c r="AU272" s="215" t="s">
        <v>88</v>
      </c>
      <c r="AV272" s="13" t="s">
        <v>88</v>
      </c>
      <c r="AW272" s="13" t="s">
        <v>35</v>
      </c>
      <c r="AX272" s="13" t="s">
        <v>86</v>
      </c>
      <c r="AY272" s="215" t="s">
        <v>126</v>
      </c>
    </row>
    <row r="273" spans="1:65" s="2" customFormat="1" ht="24.2" customHeight="1">
      <c r="A273" s="34"/>
      <c r="B273" s="35"/>
      <c r="C273" s="187" t="s">
        <v>481</v>
      </c>
      <c r="D273" s="187" t="s">
        <v>129</v>
      </c>
      <c r="E273" s="188" t="s">
        <v>482</v>
      </c>
      <c r="F273" s="189" t="s">
        <v>483</v>
      </c>
      <c r="G273" s="190" t="s">
        <v>132</v>
      </c>
      <c r="H273" s="191">
        <v>7</v>
      </c>
      <c r="I273" s="192"/>
      <c r="J273" s="193">
        <f>ROUND(I273*H273,2)</f>
        <v>0</v>
      </c>
      <c r="K273" s="189" t="s">
        <v>133</v>
      </c>
      <c r="L273" s="39"/>
      <c r="M273" s="194" t="s">
        <v>1</v>
      </c>
      <c r="N273" s="195" t="s">
        <v>43</v>
      </c>
      <c r="O273" s="71"/>
      <c r="P273" s="196">
        <f>O273*H273</f>
        <v>0</v>
      </c>
      <c r="Q273" s="196">
        <v>2.972E-2</v>
      </c>
      <c r="R273" s="196">
        <f>Q273*H273</f>
        <v>0.20804</v>
      </c>
      <c r="S273" s="196">
        <v>0</v>
      </c>
      <c r="T273" s="19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8" t="s">
        <v>134</v>
      </c>
      <c r="AT273" s="198" t="s">
        <v>129</v>
      </c>
      <c r="AU273" s="198" t="s">
        <v>88</v>
      </c>
      <c r="AY273" s="17" t="s">
        <v>126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7" t="s">
        <v>86</v>
      </c>
      <c r="BK273" s="199">
        <f>ROUND(I273*H273,2)</f>
        <v>0</v>
      </c>
      <c r="BL273" s="17" t="s">
        <v>134</v>
      </c>
      <c r="BM273" s="198" t="s">
        <v>484</v>
      </c>
    </row>
    <row r="274" spans="1:65" s="2" customFormat="1" ht="19.5">
      <c r="A274" s="34"/>
      <c r="B274" s="35"/>
      <c r="C274" s="36"/>
      <c r="D274" s="200" t="s">
        <v>136</v>
      </c>
      <c r="E274" s="36"/>
      <c r="F274" s="201" t="s">
        <v>485</v>
      </c>
      <c r="G274" s="36"/>
      <c r="H274" s="36"/>
      <c r="I274" s="202"/>
      <c r="J274" s="36"/>
      <c r="K274" s="36"/>
      <c r="L274" s="39"/>
      <c r="M274" s="203"/>
      <c r="N274" s="204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136</v>
      </c>
      <c r="AU274" s="17" t="s">
        <v>88</v>
      </c>
    </row>
    <row r="275" spans="1:65" s="13" customFormat="1" ht="11.25">
      <c r="B275" s="205"/>
      <c r="C275" s="206"/>
      <c r="D275" s="200" t="s">
        <v>138</v>
      </c>
      <c r="E275" s="207" t="s">
        <v>1</v>
      </c>
      <c r="F275" s="208" t="s">
        <v>196</v>
      </c>
      <c r="G275" s="206"/>
      <c r="H275" s="209">
        <v>7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138</v>
      </c>
      <c r="AU275" s="215" t="s">
        <v>88</v>
      </c>
      <c r="AV275" s="13" t="s">
        <v>88</v>
      </c>
      <c r="AW275" s="13" t="s">
        <v>35</v>
      </c>
      <c r="AX275" s="13" t="s">
        <v>86</v>
      </c>
      <c r="AY275" s="215" t="s">
        <v>126</v>
      </c>
    </row>
    <row r="276" spans="1:65" s="2" customFormat="1" ht="24.2" customHeight="1">
      <c r="A276" s="34"/>
      <c r="B276" s="35"/>
      <c r="C276" s="231" t="s">
        <v>486</v>
      </c>
      <c r="D276" s="231" t="s">
        <v>370</v>
      </c>
      <c r="E276" s="232" t="s">
        <v>487</v>
      </c>
      <c r="F276" s="233" t="s">
        <v>488</v>
      </c>
      <c r="G276" s="234" t="s">
        <v>132</v>
      </c>
      <c r="H276" s="235">
        <v>7</v>
      </c>
      <c r="I276" s="236"/>
      <c r="J276" s="237">
        <f>ROUND(I276*H276,2)</f>
        <v>0</v>
      </c>
      <c r="K276" s="233" t="s">
        <v>133</v>
      </c>
      <c r="L276" s="238"/>
      <c r="M276" s="239" t="s">
        <v>1</v>
      </c>
      <c r="N276" s="240" t="s">
        <v>43</v>
      </c>
      <c r="O276" s="71"/>
      <c r="P276" s="196">
        <f>O276*H276</f>
        <v>0</v>
      </c>
      <c r="Q276" s="196">
        <v>0.08</v>
      </c>
      <c r="R276" s="196">
        <f>Q276*H276</f>
        <v>0.56000000000000005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281</v>
      </c>
      <c r="AT276" s="198" t="s">
        <v>370</v>
      </c>
      <c r="AU276" s="198" t="s">
        <v>88</v>
      </c>
      <c r="AY276" s="17" t="s">
        <v>126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86</v>
      </c>
      <c r="BK276" s="199">
        <f>ROUND(I276*H276,2)</f>
        <v>0</v>
      </c>
      <c r="BL276" s="17" t="s">
        <v>134</v>
      </c>
      <c r="BM276" s="198" t="s">
        <v>489</v>
      </c>
    </row>
    <row r="277" spans="1:65" s="2" customFormat="1" ht="19.5">
      <c r="A277" s="34"/>
      <c r="B277" s="35"/>
      <c r="C277" s="36"/>
      <c r="D277" s="200" t="s">
        <v>136</v>
      </c>
      <c r="E277" s="36"/>
      <c r="F277" s="201" t="s">
        <v>488</v>
      </c>
      <c r="G277" s="36"/>
      <c r="H277" s="36"/>
      <c r="I277" s="202"/>
      <c r="J277" s="36"/>
      <c r="K277" s="36"/>
      <c r="L277" s="39"/>
      <c r="M277" s="203"/>
      <c r="N277" s="204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136</v>
      </c>
      <c r="AU277" s="17" t="s">
        <v>88</v>
      </c>
    </row>
    <row r="278" spans="1:65" s="13" customFormat="1" ht="11.25">
      <c r="B278" s="205"/>
      <c r="C278" s="206"/>
      <c r="D278" s="200" t="s">
        <v>138</v>
      </c>
      <c r="E278" s="207" t="s">
        <v>1</v>
      </c>
      <c r="F278" s="208" t="s">
        <v>196</v>
      </c>
      <c r="G278" s="206"/>
      <c r="H278" s="209">
        <v>7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138</v>
      </c>
      <c r="AU278" s="215" t="s">
        <v>88</v>
      </c>
      <c r="AV278" s="13" t="s">
        <v>88</v>
      </c>
      <c r="AW278" s="13" t="s">
        <v>35</v>
      </c>
      <c r="AX278" s="13" t="s">
        <v>86</v>
      </c>
      <c r="AY278" s="215" t="s">
        <v>126</v>
      </c>
    </row>
    <row r="279" spans="1:65" s="2" customFormat="1" ht="24.2" customHeight="1">
      <c r="A279" s="34"/>
      <c r="B279" s="35"/>
      <c r="C279" s="187" t="s">
        <v>490</v>
      </c>
      <c r="D279" s="187" t="s">
        <v>129</v>
      </c>
      <c r="E279" s="188" t="s">
        <v>491</v>
      </c>
      <c r="F279" s="189" t="s">
        <v>492</v>
      </c>
      <c r="G279" s="190" t="s">
        <v>132</v>
      </c>
      <c r="H279" s="191">
        <v>1</v>
      </c>
      <c r="I279" s="192"/>
      <c r="J279" s="193">
        <f>ROUND(I279*H279,2)</f>
        <v>0</v>
      </c>
      <c r="K279" s="189" t="s">
        <v>133</v>
      </c>
      <c r="L279" s="39"/>
      <c r="M279" s="194" t="s">
        <v>1</v>
      </c>
      <c r="N279" s="195" t="s">
        <v>43</v>
      </c>
      <c r="O279" s="71"/>
      <c r="P279" s="196">
        <f>O279*H279</f>
        <v>0</v>
      </c>
      <c r="Q279" s="196">
        <v>0</v>
      </c>
      <c r="R279" s="196">
        <f>Q279*H279</f>
        <v>0</v>
      </c>
      <c r="S279" s="196">
        <v>0.05</v>
      </c>
      <c r="T279" s="197">
        <f>S279*H279</f>
        <v>0.05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8" t="s">
        <v>134</v>
      </c>
      <c r="AT279" s="198" t="s">
        <v>129</v>
      </c>
      <c r="AU279" s="198" t="s">
        <v>88</v>
      </c>
      <c r="AY279" s="17" t="s">
        <v>126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7" t="s">
        <v>86</v>
      </c>
      <c r="BK279" s="199">
        <f>ROUND(I279*H279,2)</f>
        <v>0</v>
      </c>
      <c r="BL279" s="17" t="s">
        <v>134</v>
      </c>
      <c r="BM279" s="198" t="s">
        <v>493</v>
      </c>
    </row>
    <row r="280" spans="1:65" s="2" customFormat="1" ht="19.5">
      <c r="A280" s="34"/>
      <c r="B280" s="35"/>
      <c r="C280" s="36"/>
      <c r="D280" s="200" t="s">
        <v>136</v>
      </c>
      <c r="E280" s="36"/>
      <c r="F280" s="201" t="s">
        <v>494</v>
      </c>
      <c r="G280" s="36"/>
      <c r="H280" s="36"/>
      <c r="I280" s="202"/>
      <c r="J280" s="36"/>
      <c r="K280" s="36"/>
      <c r="L280" s="39"/>
      <c r="M280" s="203"/>
      <c r="N280" s="204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136</v>
      </c>
      <c r="AU280" s="17" t="s">
        <v>88</v>
      </c>
    </row>
    <row r="281" spans="1:65" s="13" customFormat="1" ht="11.25">
      <c r="B281" s="205"/>
      <c r="C281" s="206"/>
      <c r="D281" s="200" t="s">
        <v>138</v>
      </c>
      <c r="E281" s="207" t="s">
        <v>495</v>
      </c>
      <c r="F281" s="208" t="s">
        <v>86</v>
      </c>
      <c r="G281" s="206"/>
      <c r="H281" s="209">
        <v>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138</v>
      </c>
      <c r="AU281" s="215" t="s">
        <v>88</v>
      </c>
      <c r="AV281" s="13" t="s">
        <v>88</v>
      </c>
      <c r="AW281" s="13" t="s">
        <v>35</v>
      </c>
      <c r="AX281" s="13" t="s">
        <v>86</v>
      </c>
      <c r="AY281" s="215" t="s">
        <v>126</v>
      </c>
    </row>
    <row r="282" spans="1:65" s="2" customFormat="1" ht="24.2" customHeight="1">
      <c r="A282" s="34"/>
      <c r="B282" s="35"/>
      <c r="C282" s="187" t="s">
        <v>496</v>
      </c>
      <c r="D282" s="187" t="s">
        <v>129</v>
      </c>
      <c r="E282" s="188" t="s">
        <v>497</v>
      </c>
      <c r="F282" s="189" t="s">
        <v>498</v>
      </c>
      <c r="G282" s="190" t="s">
        <v>132</v>
      </c>
      <c r="H282" s="191">
        <v>7</v>
      </c>
      <c r="I282" s="192"/>
      <c r="J282" s="193">
        <f>ROUND(I282*H282,2)</f>
        <v>0</v>
      </c>
      <c r="K282" s="189" t="s">
        <v>133</v>
      </c>
      <c r="L282" s="39"/>
      <c r="M282" s="194" t="s">
        <v>1</v>
      </c>
      <c r="N282" s="195" t="s">
        <v>43</v>
      </c>
      <c r="O282" s="71"/>
      <c r="P282" s="196">
        <f>O282*H282</f>
        <v>0</v>
      </c>
      <c r="Q282" s="196">
        <v>0.21734000000000001</v>
      </c>
      <c r="R282" s="196">
        <f>Q282*H282</f>
        <v>1.52138</v>
      </c>
      <c r="S282" s="196">
        <v>0</v>
      </c>
      <c r="T282" s="19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8" t="s">
        <v>134</v>
      </c>
      <c r="AT282" s="198" t="s">
        <v>129</v>
      </c>
      <c r="AU282" s="198" t="s">
        <v>88</v>
      </c>
      <c r="AY282" s="17" t="s">
        <v>126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7" t="s">
        <v>86</v>
      </c>
      <c r="BK282" s="199">
        <f>ROUND(I282*H282,2)</f>
        <v>0</v>
      </c>
      <c r="BL282" s="17" t="s">
        <v>134</v>
      </c>
      <c r="BM282" s="198" t="s">
        <v>499</v>
      </c>
    </row>
    <row r="283" spans="1:65" s="2" customFormat="1" ht="19.5">
      <c r="A283" s="34"/>
      <c r="B283" s="35"/>
      <c r="C283" s="36"/>
      <c r="D283" s="200" t="s">
        <v>136</v>
      </c>
      <c r="E283" s="36"/>
      <c r="F283" s="201" t="s">
        <v>498</v>
      </c>
      <c r="G283" s="36"/>
      <c r="H283" s="36"/>
      <c r="I283" s="202"/>
      <c r="J283" s="36"/>
      <c r="K283" s="36"/>
      <c r="L283" s="39"/>
      <c r="M283" s="203"/>
      <c r="N283" s="204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136</v>
      </c>
      <c r="AU283" s="17" t="s">
        <v>88</v>
      </c>
    </row>
    <row r="284" spans="1:65" s="13" customFormat="1" ht="11.25">
      <c r="B284" s="205"/>
      <c r="C284" s="206"/>
      <c r="D284" s="200" t="s">
        <v>138</v>
      </c>
      <c r="E284" s="207" t="s">
        <v>1</v>
      </c>
      <c r="F284" s="208" t="s">
        <v>196</v>
      </c>
      <c r="G284" s="206"/>
      <c r="H284" s="209">
        <v>7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138</v>
      </c>
      <c r="AU284" s="215" t="s">
        <v>88</v>
      </c>
      <c r="AV284" s="13" t="s">
        <v>88</v>
      </c>
      <c r="AW284" s="13" t="s">
        <v>35</v>
      </c>
      <c r="AX284" s="13" t="s">
        <v>86</v>
      </c>
      <c r="AY284" s="215" t="s">
        <v>126</v>
      </c>
    </row>
    <row r="285" spans="1:65" s="2" customFormat="1" ht="24.2" customHeight="1">
      <c r="A285" s="34"/>
      <c r="B285" s="35"/>
      <c r="C285" s="231" t="s">
        <v>500</v>
      </c>
      <c r="D285" s="231" t="s">
        <v>370</v>
      </c>
      <c r="E285" s="232" t="s">
        <v>501</v>
      </c>
      <c r="F285" s="233" t="s">
        <v>502</v>
      </c>
      <c r="G285" s="234" t="s">
        <v>132</v>
      </c>
      <c r="H285" s="235">
        <v>7</v>
      </c>
      <c r="I285" s="236"/>
      <c r="J285" s="237">
        <f>ROUND(I285*H285,2)</f>
        <v>0</v>
      </c>
      <c r="K285" s="233" t="s">
        <v>133</v>
      </c>
      <c r="L285" s="238"/>
      <c r="M285" s="239" t="s">
        <v>1</v>
      </c>
      <c r="N285" s="240" t="s">
        <v>43</v>
      </c>
      <c r="O285" s="71"/>
      <c r="P285" s="196">
        <f>O285*H285</f>
        <v>0</v>
      </c>
      <c r="Q285" s="196">
        <v>2.7E-2</v>
      </c>
      <c r="R285" s="196">
        <f>Q285*H285</f>
        <v>0.189</v>
      </c>
      <c r="S285" s="196">
        <v>0</v>
      </c>
      <c r="T285" s="19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8" t="s">
        <v>281</v>
      </c>
      <c r="AT285" s="198" t="s">
        <v>370</v>
      </c>
      <c r="AU285" s="198" t="s">
        <v>88</v>
      </c>
      <c r="AY285" s="17" t="s">
        <v>126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7" t="s">
        <v>86</v>
      </c>
      <c r="BK285" s="199">
        <f>ROUND(I285*H285,2)</f>
        <v>0</v>
      </c>
      <c r="BL285" s="17" t="s">
        <v>134</v>
      </c>
      <c r="BM285" s="198" t="s">
        <v>503</v>
      </c>
    </row>
    <row r="286" spans="1:65" s="2" customFormat="1" ht="11.25">
      <c r="A286" s="34"/>
      <c r="B286" s="35"/>
      <c r="C286" s="36"/>
      <c r="D286" s="200" t="s">
        <v>136</v>
      </c>
      <c r="E286" s="36"/>
      <c r="F286" s="201" t="s">
        <v>502</v>
      </c>
      <c r="G286" s="36"/>
      <c r="H286" s="36"/>
      <c r="I286" s="202"/>
      <c r="J286" s="36"/>
      <c r="K286" s="36"/>
      <c r="L286" s="39"/>
      <c r="M286" s="203"/>
      <c r="N286" s="204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136</v>
      </c>
      <c r="AU286" s="17" t="s">
        <v>88</v>
      </c>
    </row>
    <row r="287" spans="1:65" s="13" customFormat="1" ht="11.25">
      <c r="B287" s="205"/>
      <c r="C287" s="206"/>
      <c r="D287" s="200" t="s">
        <v>138</v>
      </c>
      <c r="E287" s="207" t="s">
        <v>1</v>
      </c>
      <c r="F287" s="208" t="s">
        <v>196</v>
      </c>
      <c r="G287" s="206"/>
      <c r="H287" s="209">
        <v>7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138</v>
      </c>
      <c r="AU287" s="215" t="s">
        <v>88</v>
      </c>
      <c r="AV287" s="13" t="s">
        <v>88</v>
      </c>
      <c r="AW287" s="13" t="s">
        <v>35</v>
      </c>
      <c r="AX287" s="13" t="s">
        <v>86</v>
      </c>
      <c r="AY287" s="215" t="s">
        <v>126</v>
      </c>
    </row>
    <row r="288" spans="1:65" s="2" customFormat="1" ht="24.2" customHeight="1">
      <c r="A288" s="34"/>
      <c r="B288" s="35"/>
      <c r="C288" s="231" t="s">
        <v>504</v>
      </c>
      <c r="D288" s="231" t="s">
        <v>370</v>
      </c>
      <c r="E288" s="232" t="s">
        <v>505</v>
      </c>
      <c r="F288" s="233" t="s">
        <v>506</v>
      </c>
      <c r="G288" s="234" t="s">
        <v>132</v>
      </c>
      <c r="H288" s="235">
        <v>7</v>
      </c>
      <c r="I288" s="236"/>
      <c r="J288" s="237">
        <f>ROUND(I288*H288,2)</f>
        <v>0</v>
      </c>
      <c r="K288" s="233" t="s">
        <v>133</v>
      </c>
      <c r="L288" s="238"/>
      <c r="M288" s="239" t="s">
        <v>1</v>
      </c>
      <c r="N288" s="240" t="s">
        <v>43</v>
      </c>
      <c r="O288" s="71"/>
      <c r="P288" s="196">
        <f>O288*H288</f>
        <v>0</v>
      </c>
      <c r="Q288" s="196">
        <v>0.108</v>
      </c>
      <c r="R288" s="196">
        <f>Q288*H288</f>
        <v>0.75600000000000001</v>
      </c>
      <c r="S288" s="196">
        <v>0</v>
      </c>
      <c r="T288" s="19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8" t="s">
        <v>281</v>
      </c>
      <c r="AT288" s="198" t="s">
        <v>370</v>
      </c>
      <c r="AU288" s="198" t="s">
        <v>88</v>
      </c>
      <c r="AY288" s="17" t="s">
        <v>126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7" t="s">
        <v>86</v>
      </c>
      <c r="BK288" s="199">
        <f>ROUND(I288*H288,2)</f>
        <v>0</v>
      </c>
      <c r="BL288" s="17" t="s">
        <v>134</v>
      </c>
      <c r="BM288" s="198" t="s">
        <v>507</v>
      </c>
    </row>
    <row r="289" spans="1:65" s="2" customFormat="1" ht="11.25">
      <c r="A289" s="34"/>
      <c r="B289" s="35"/>
      <c r="C289" s="36"/>
      <c r="D289" s="200" t="s">
        <v>136</v>
      </c>
      <c r="E289" s="36"/>
      <c r="F289" s="201" t="s">
        <v>506</v>
      </c>
      <c r="G289" s="36"/>
      <c r="H289" s="36"/>
      <c r="I289" s="202"/>
      <c r="J289" s="36"/>
      <c r="K289" s="36"/>
      <c r="L289" s="39"/>
      <c r="M289" s="203"/>
      <c r="N289" s="204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136</v>
      </c>
      <c r="AU289" s="17" t="s">
        <v>88</v>
      </c>
    </row>
    <row r="290" spans="1:65" s="13" customFormat="1" ht="11.25">
      <c r="B290" s="205"/>
      <c r="C290" s="206"/>
      <c r="D290" s="200" t="s">
        <v>138</v>
      </c>
      <c r="E290" s="207" t="s">
        <v>1</v>
      </c>
      <c r="F290" s="208" t="s">
        <v>196</v>
      </c>
      <c r="G290" s="206"/>
      <c r="H290" s="209">
        <v>7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138</v>
      </c>
      <c r="AU290" s="215" t="s">
        <v>88</v>
      </c>
      <c r="AV290" s="13" t="s">
        <v>88</v>
      </c>
      <c r="AW290" s="13" t="s">
        <v>35</v>
      </c>
      <c r="AX290" s="13" t="s">
        <v>86</v>
      </c>
      <c r="AY290" s="215" t="s">
        <v>126</v>
      </c>
    </row>
    <row r="291" spans="1:65" s="2" customFormat="1" ht="24.2" customHeight="1">
      <c r="A291" s="34"/>
      <c r="B291" s="35"/>
      <c r="C291" s="187" t="s">
        <v>508</v>
      </c>
      <c r="D291" s="187" t="s">
        <v>129</v>
      </c>
      <c r="E291" s="188" t="s">
        <v>509</v>
      </c>
      <c r="F291" s="189" t="s">
        <v>510</v>
      </c>
      <c r="G291" s="190" t="s">
        <v>132</v>
      </c>
      <c r="H291" s="191">
        <v>9</v>
      </c>
      <c r="I291" s="192"/>
      <c r="J291" s="193">
        <f>ROUND(I291*H291,2)</f>
        <v>0</v>
      </c>
      <c r="K291" s="189" t="s">
        <v>133</v>
      </c>
      <c r="L291" s="39"/>
      <c r="M291" s="194" t="s">
        <v>1</v>
      </c>
      <c r="N291" s="195" t="s">
        <v>43</v>
      </c>
      <c r="O291" s="71"/>
      <c r="P291" s="196">
        <f>O291*H291</f>
        <v>0</v>
      </c>
      <c r="Q291" s="196">
        <v>0.42080000000000001</v>
      </c>
      <c r="R291" s="196">
        <f>Q291*H291</f>
        <v>3.7871999999999999</v>
      </c>
      <c r="S291" s="196">
        <v>0</v>
      </c>
      <c r="T291" s="19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8" t="s">
        <v>134</v>
      </c>
      <c r="AT291" s="198" t="s">
        <v>129</v>
      </c>
      <c r="AU291" s="198" t="s">
        <v>88</v>
      </c>
      <c r="AY291" s="17" t="s">
        <v>126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7" t="s">
        <v>86</v>
      </c>
      <c r="BK291" s="199">
        <f>ROUND(I291*H291,2)</f>
        <v>0</v>
      </c>
      <c r="BL291" s="17" t="s">
        <v>134</v>
      </c>
      <c r="BM291" s="198" t="s">
        <v>511</v>
      </c>
    </row>
    <row r="292" spans="1:65" s="2" customFormat="1" ht="19.5">
      <c r="A292" s="34"/>
      <c r="B292" s="35"/>
      <c r="C292" s="36"/>
      <c r="D292" s="200" t="s">
        <v>136</v>
      </c>
      <c r="E292" s="36"/>
      <c r="F292" s="201" t="s">
        <v>510</v>
      </c>
      <c r="G292" s="36"/>
      <c r="H292" s="36"/>
      <c r="I292" s="202"/>
      <c r="J292" s="36"/>
      <c r="K292" s="36"/>
      <c r="L292" s="39"/>
      <c r="M292" s="203"/>
      <c r="N292" s="204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136</v>
      </c>
      <c r="AU292" s="17" t="s">
        <v>88</v>
      </c>
    </row>
    <row r="293" spans="1:65" s="2" customFormat="1" ht="24.2" customHeight="1">
      <c r="A293" s="34"/>
      <c r="B293" s="35"/>
      <c r="C293" s="187" t="s">
        <v>512</v>
      </c>
      <c r="D293" s="187" t="s">
        <v>129</v>
      </c>
      <c r="E293" s="188" t="s">
        <v>513</v>
      </c>
      <c r="F293" s="189" t="s">
        <v>514</v>
      </c>
      <c r="G293" s="190" t="s">
        <v>288</v>
      </c>
      <c r="H293" s="191">
        <v>12.582000000000001</v>
      </c>
      <c r="I293" s="192"/>
      <c r="J293" s="193">
        <f>ROUND(I293*H293,2)</f>
        <v>0</v>
      </c>
      <c r="K293" s="189" t="s">
        <v>133</v>
      </c>
      <c r="L293" s="39"/>
      <c r="M293" s="194" t="s">
        <v>1</v>
      </c>
      <c r="N293" s="195" t="s">
        <v>43</v>
      </c>
      <c r="O293" s="71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8" t="s">
        <v>134</v>
      </c>
      <c r="AT293" s="198" t="s">
        <v>129</v>
      </c>
      <c r="AU293" s="198" t="s">
        <v>88</v>
      </c>
      <c r="AY293" s="17" t="s">
        <v>126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7" t="s">
        <v>86</v>
      </c>
      <c r="BK293" s="199">
        <f>ROUND(I293*H293,2)</f>
        <v>0</v>
      </c>
      <c r="BL293" s="17" t="s">
        <v>134</v>
      </c>
      <c r="BM293" s="198" t="s">
        <v>515</v>
      </c>
    </row>
    <row r="294" spans="1:65" s="2" customFormat="1" ht="19.5">
      <c r="A294" s="34"/>
      <c r="B294" s="35"/>
      <c r="C294" s="36"/>
      <c r="D294" s="200" t="s">
        <v>136</v>
      </c>
      <c r="E294" s="36"/>
      <c r="F294" s="201" t="s">
        <v>516</v>
      </c>
      <c r="G294" s="36"/>
      <c r="H294" s="36"/>
      <c r="I294" s="202"/>
      <c r="J294" s="36"/>
      <c r="K294" s="36"/>
      <c r="L294" s="39"/>
      <c r="M294" s="203"/>
      <c r="N294" s="204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136</v>
      </c>
      <c r="AU294" s="17" t="s">
        <v>88</v>
      </c>
    </row>
    <row r="295" spans="1:65" s="13" customFormat="1" ht="11.25">
      <c r="B295" s="205"/>
      <c r="C295" s="206"/>
      <c r="D295" s="200" t="s">
        <v>138</v>
      </c>
      <c r="E295" s="207" t="s">
        <v>224</v>
      </c>
      <c r="F295" s="208" t="s">
        <v>517</v>
      </c>
      <c r="G295" s="206"/>
      <c r="H295" s="209">
        <v>12.582000000000001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138</v>
      </c>
      <c r="AU295" s="215" t="s">
        <v>88</v>
      </c>
      <c r="AV295" s="13" t="s">
        <v>88</v>
      </c>
      <c r="AW295" s="13" t="s">
        <v>35</v>
      </c>
      <c r="AX295" s="13" t="s">
        <v>86</v>
      </c>
      <c r="AY295" s="215" t="s">
        <v>126</v>
      </c>
    </row>
    <row r="296" spans="1:65" s="12" customFormat="1" ht="22.9" customHeight="1">
      <c r="B296" s="171"/>
      <c r="C296" s="172"/>
      <c r="D296" s="173" t="s">
        <v>77</v>
      </c>
      <c r="E296" s="185" t="s">
        <v>127</v>
      </c>
      <c r="F296" s="185" t="s">
        <v>128</v>
      </c>
      <c r="G296" s="172"/>
      <c r="H296" s="172"/>
      <c r="I296" s="175"/>
      <c r="J296" s="186">
        <f>BK296</f>
        <v>0</v>
      </c>
      <c r="K296" s="172"/>
      <c r="L296" s="177"/>
      <c r="M296" s="178"/>
      <c r="N296" s="179"/>
      <c r="O296" s="179"/>
      <c r="P296" s="180">
        <f>SUM(P297:P358)</f>
        <v>0</v>
      </c>
      <c r="Q296" s="179"/>
      <c r="R296" s="180">
        <f>SUM(R297:R358)</f>
        <v>170.40407035000004</v>
      </c>
      <c r="S296" s="179"/>
      <c r="T296" s="181">
        <f>SUM(T297:T358)</f>
        <v>1.8440000000000003</v>
      </c>
      <c r="AR296" s="182" t="s">
        <v>86</v>
      </c>
      <c r="AT296" s="183" t="s">
        <v>77</v>
      </c>
      <c r="AU296" s="183" t="s">
        <v>86</v>
      </c>
      <c r="AY296" s="182" t="s">
        <v>126</v>
      </c>
      <c r="BK296" s="184">
        <f>SUM(BK297:BK358)</f>
        <v>0</v>
      </c>
    </row>
    <row r="297" spans="1:65" s="2" customFormat="1" ht="24.2" customHeight="1">
      <c r="A297" s="34"/>
      <c r="B297" s="35"/>
      <c r="C297" s="187" t="s">
        <v>518</v>
      </c>
      <c r="D297" s="187" t="s">
        <v>129</v>
      </c>
      <c r="E297" s="188" t="s">
        <v>519</v>
      </c>
      <c r="F297" s="189" t="s">
        <v>520</v>
      </c>
      <c r="G297" s="190" t="s">
        <v>132</v>
      </c>
      <c r="H297" s="191">
        <v>1</v>
      </c>
      <c r="I297" s="192"/>
      <c r="J297" s="193">
        <f>ROUND(I297*H297,2)</f>
        <v>0</v>
      </c>
      <c r="K297" s="189" t="s">
        <v>133</v>
      </c>
      <c r="L297" s="39"/>
      <c r="M297" s="194" t="s">
        <v>1</v>
      </c>
      <c r="N297" s="195" t="s">
        <v>43</v>
      </c>
      <c r="O297" s="71"/>
      <c r="P297" s="196">
        <f>O297*H297</f>
        <v>0</v>
      </c>
      <c r="Q297" s="196">
        <v>0.11241</v>
      </c>
      <c r="R297" s="196">
        <f>Q297*H297</f>
        <v>0.11241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134</v>
      </c>
      <c r="AT297" s="198" t="s">
        <v>129</v>
      </c>
      <c r="AU297" s="198" t="s">
        <v>88</v>
      </c>
      <c r="AY297" s="17" t="s">
        <v>126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86</v>
      </c>
      <c r="BK297" s="199">
        <f>ROUND(I297*H297,2)</f>
        <v>0</v>
      </c>
      <c r="BL297" s="17" t="s">
        <v>134</v>
      </c>
      <c r="BM297" s="198" t="s">
        <v>521</v>
      </c>
    </row>
    <row r="298" spans="1:65" s="2" customFormat="1" ht="19.5">
      <c r="A298" s="34"/>
      <c r="B298" s="35"/>
      <c r="C298" s="36"/>
      <c r="D298" s="200" t="s">
        <v>136</v>
      </c>
      <c r="E298" s="36"/>
      <c r="F298" s="201" t="s">
        <v>522</v>
      </c>
      <c r="G298" s="36"/>
      <c r="H298" s="36"/>
      <c r="I298" s="202"/>
      <c r="J298" s="36"/>
      <c r="K298" s="36"/>
      <c r="L298" s="39"/>
      <c r="M298" s="203"/>
      <c r="N298" s="204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136</v>
      </c>
      <c r="AU298" s="17" t="s">
        <v>88</v>
      </c>
    </row>
    <row r="299" spans="1:65" s="13" customFormat="1" ht="11.25">
      <c r="B299" s="205"/>
      <c r="C299" s="206"/>
      <c r="D299" s="200" t="s">
        <v>138</v>
      </c>
      <c r="E299" s="207" t="s">
        <v>1</v>
      </c>
      <c r="F299" s="208" t="s">
        <v>199</v>
      </c>
      <c r="G299" s="206"/>
      <c r="H299" s="209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138</v>
      </c>
      <c r="AU299" s="215" t="s">
        <v>88</v>
      </c>
      <c r="AV299" s="13" t="s">
        <v>88</v>
      </c>
      <c r="AW299" s="13" t="s">
        <v>35</v>
      </c>
      <c r="AX299" s="13" t="s">
        <v>86</v>
      </c>
      <c r="AY299" s="215" t="s">
        <v>126</v>
      </c>
    </row>
    <row r="300" spans="1:65" s="2" customFormat="1" ht="33" customHeight="1">
      <c r="A300" s="34"/>
      <c r="B300" s="35"/>
      <c r="C300" s="187" t="s">
        <v>523</v>
      </c>
      <c r="D300" s="187" t="s">
        <v>129</v>
      </c>
      <c r="E300" s="188" t="s">
        <v>524</v>
      </c>
      <c r="F300" s="189" t="s">
        <v>525</v>
      </c>
      <c r="G300" s="190" t="s">
        <v>278</v>
      </c>
      <c r="H300" s="191">
        <v>391.34399999999999</v>
      </c>
      <c r="I300" s="192"/>
      <c r="J300" s="193">
        <f>ROUND(I300*H300,2)</f>
        <v>0</v>
      </c>
      <c r="K300" s="189" t="s">
        <v>133</v>
      </c>
      <c r="L300" s="39"/>
      <c r="M300" s="194" t="s">
        <v>1</v>
      </c>
      <c r="N300" s="195" t="s">
        <v>43</v>
      </c>
      <c r="O300" s="71"/>
      <c r="P300" s="196">
        <f>O300*H300</f>
        <v>0</v>
      </c>
      <c r="Q300" s="196">
        <v>0.15540000000000001</v>
      </c>
      <c r="R300" s="196">
        <f>Q300*H300</f>
        <v>60.814857600000003</v>
      </c>
      <c r="S300" s="196">
        <v>0</v>
      </c>
      <c r="T300" s="19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134</v>
      </c>
      <c r="AT300" s="198" t="s">
        <v>129</v>
      </c>
      <c r="AU300" s="198" t="s">
        <v>88</v>
      </c>
      <c r="AY300" s="17" t="s">
        <v>126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7" t="s">
        <v>86</v>
      </c>
      <c r="BK300" s="199">
        <f>ROUND(I300*H300,2)</f>
        <v>0</v>
      </c>
      <c r="BL300" s="17" t="s">
        <v>134</v>
      </c>
      <c r="BM300" s="198" t="s">
        <v>526</v>
      </c>
    </row>
    <row r="301" spans="1:65" s="2" customFormat="1" ht="29.25">
      <c r="A301" s="34"/>
      <c r="B301" s="35"/>
      <c r="C301" s="36"/>
      <c r="D301" s="200" t="s">
        <v>136</v>
      </c>
      <c r="E301" s="36"/>
      <c r="F301" s="201" t="s">
        <v>527</v>
      </c>
      <c r="G301" s="36"/>
      <c r="H301" s="36"/>
      <c r="I301" s="202"/>
      <c r="J301" s="36"/>
      <c r="K301" s="36"/>
      <c r="L301" s="39"/>
      <c r="M301" s="203"/>
      <c r="N301" s="20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136</v>
      </c>
      <c r="AU301" s="17" t="s">
        <v>88</v>
      </c>
    </row>
    <row r="302" spans="1:65" s="13" customFormat="1" ht="11.25">
      <c r="B302" s="205"/>
      <c r="C302" s="206"/>
      <c r="D302" s="200" t="s">
        <v>138</v>
      </c>
      <c r="E302" s="207" t="s">
        <v>180</v>
      </c>
      <c r="F302" s="208" t="s">
        <v>181</v>
      </c>
      <c r="G302" s="206"/>
      <c r="H302" s="209">
        <v>248.25399999999999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138</v>
      </c>
      <c r="AU302" s="215" t="s">
        <v>88</v>
      </c>
      <c r="AV302" s="13" t="s">
        <v>88</v>
      </c>
      <c r="AW302" s="13" t="s">
        <v>35</v>
      </c>
      <c r="AX302" s="13" t="s">
        <v>78</v>
      </c>
      <c r="AY302" s="215" t="s">
        <v>126</v>
      </c>
    </row>
    <row r="303" spans="1:65" s="13" customFormat="1" ht="11.25">
      <c r="B303" s="205"/>
      <c r="C303" s="206"/>
      <c r="D303" s="200" t="s">
        <v>138</v>
      </c>
      <c r="E303" s="207" t="s">
        <v>182</v>
      </c>
      <c r="F303" s="208" t="s">
        <v>183</v>
      </c>
      <c r="G303" s="206"/>
      <c r="H303" s="209">
        <v>86.031999999999996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138</v>
      </c>
      <c r="AU303" s="215" t="s">
        <v>88</v>
      </c>
      <c r="AV303" s="13" t="s">
        <v>88</v>
      </c>
      <c r="AW303" s="13" t="s">
        <v>35</v>
      </c>
      <c r="AX303" s="13" t="s">
        <v>78</v>
      </c>
      <c r="AY303" s="215" t="s">
        <v>126</v>
      </c>
    </row>
    <row r="304" spans="1:65" s="13" customFormat="1" ht="11.25">
      <c r="B304" s="205"/>
      <c r="C304" s="206"/>
      <c r="D304" s="200" t="s">
        <v>138</v>
      </c>
      <c r="E304" s="207" t="s">
        <v>184</v>
      </c>
      <c r="F304" s="208" t="s">
        <v>528</v>
      </c>
      <c r="G304" s="206"/>
      <c r="H304" s="209">
        <v>48.164000000000001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138</v>
      </c>
      <c r="AU304" s="215" t="s">
        <v>88</v>
      </c>
      <c r="AV304" s="13" t="s">
        <v>88</v>
      </c>
      <c r="AW304" s="13" t="s">
        <v>35</v>
      </c>
      <c r="AX304" s="13" t="s">
        <v>78</v>
      </c>
      <c r="AY304" s="215" t="s">
        <v>126</v>
      </c>
    </row>
    <row r="305" spans="1:65" s="13" customFormat="1" ht="11.25">
      <c r="B305" s="205"/>
      <c r="C305" s="206"/>
      <c r="D305" s="200" t="s">
        <v>138</v>
      </c>
      <c r="E305" s="207" t="s">
        <v>186</v>
      </c>
      <c r="F305" s="208" t="s">
        <v>187</v>
      </c>
      <c r="G305" s="206"/>
      <c r="H305" s="209">
        <v>1.5640000000000001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138</v>
      </c>
      <c r="AU305" s="215" t="s">
        <v>88</v>
      </c>
      <c r="AV305" s="13" t="s">
        <v>88</v>
      </c>
      <c r="AW305" s="13" t="s">
        <v>35</v>
      </c>
      <c r="AX305" s="13" t="s">
        <v>78</v>
      </c>
      <c r="AY305" s="215" t="s">
        <v>126</v>
      </c>
    </row>
    <row r="306" spans="1:65" s="13" customFormat="1" ht="11.25">
      <c r="B306" s="205"/>
      <c r="C306" s="206"/>
      <c r="D306" s="200" t="s">
        <v>138</v>
      </c>
      <c r="E306" s="207" t="s">
        <v>188</v>
      </c>
      <c r="F306" s="208" t="s">
        <v>529</v>
      </c>
      <c r="G306" s="206"/>
      <c r="H306" s="209">
        <v>7.33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138</v>
      </c>
      <c r="AU306" s="215" t="s">
        <v>88</v>
      </c>
      <c r="AV306" s="13" t="s">
        <v>88</v>
      </c>
      <c r="AW306" s="13" t="s">
        <v>35</v>
      </c>
      <c r="AX306" s="13" t="s">
        <v>78</v>
      </c>
      <c r="AY306" s="215" t="s">
        <v>126</v>
      </c>
    </row>
    <row r="307" spans="1:65" s="14" customFormat="1" ht="11.25">
      <c r="B307" s="216"/>
      <c r="C307" s="217"/>
      <c r="D307" s="200" t="s">
        <v>138</v>
      </c>
      <c r="E307" s="218" t="s">
        <v>1</v>
      </c>
      <c r="F307" s="219" t="s">
        <v>144</v>
      </c>
      <c r="G307" s="217"/>
      <c r="H307" s="220">
        <v>391.34399999999999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138</v>
      </c>
      <c r="AU307" s="226" t="s">
        <v>88</v>
      </c>
      <c r="AV307" s="14" t="s">
        <v>134</v>
      </c>
      <c r="AW307" s="14" t="s">
        <v>35</v>
      </c>
      <c r="AX307" s="14" t="s">
        <v>86</v>
      </c>
      <c r="AY307" s="226" t="s">
        <v>126</v>
      </c>
    </row>
    <row r="308" spans="1:65" s="2" customFormat="1" ht="16.5" customHeight="1">
      <c r="A308" s="34"/>
      <c r="B308" s="35"/>
      <c r="C308" s="231" t="s">
        <v>530</v>
      </c>
      <c r="D308" s="231" t="s">
        <v>370</v>
      </c>
      <c r="E308" s="232" t="s">
        <v>531</v>
      </c>
      <c r="F308" s="233" t="s">
        <v>532</v>
      </c>
      <c r="G308" s="234" t="s">
        <v>278</v>
      </c>
      <c r="H308" s="235">
        <v>253.21899999999999</v>
      </c>
      <c r="I308" s="236"/>
      <c r="J308" s="237">
        <f>ROUND(I308*H308,2)</f>
        <v>0</v>
      </c>
      <c r="K308" s="233" t="s">
        <v>133</v>
      </c>
      <c r="L308" s="238"/>
      <c r="M308" s="239" t="s">
        <v>1</v>
      </c>
      <c r="N308" s="240" t="s">
        <v>43</v>
      </c>
      <c r="O308" s="71"/>
      <c r="P308" s="196">
        <f>O308*H308</f>
        <v>0</v>
      </c>
      <c r="Q308" s="196">
        <v>0.10199999999999999</v>
      </c>
      <c r="R308" s="196">
        <f>Q308*H308</f>
        <v>25.828337999999999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281</v>
      </c>
      <c r="AT308" s="198" t="s">
        <v>370</v>
      </c>
      <c r="AU308" s="198" t="s">
        <v>88</v>
      </c>
      <c r="AY308" s="17" t="s">
        <v>126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86</v>
      </c>
      <c r="BK308" s="199">
        <f>ROUND(I308*H308,2)</f>
        <v>0</v>
      </c>
      <c r="BL308" s="17" t="s">
        <v>134</v>
      </c>
      <c r="BM308" s="198" t="s">
        <v>533</v>
      </c>
    </row>
    <row r="309" spans="1:65" s="2" customFormat="1" ht="11.25">
      <c r="A309" s="34"/>
      <c r="B309" s="35"/>
      <c r="C309" s="36"/>
      <c r="D309" s="200" t="s">
        <v>136</v>
      </c>
      <c r="E309" s="36"/>
      <c r="F309" s="201" t="s">
        <v>532</v>
      </c>
      <c r="G309" s="36"/>
      <c r="H309" s="36"/>
      <c r="I309" s="202"/>
      <c r="J309" s="36"/>
      <c r="K309" s="36"/>
      <c r="L309" s="39"/>
      <c r="M309" s="203"/>
      <c r="N309" s="204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136</v>
      </c>
      <c r="AU309" s="17" t="s">
        <v>88</v>
      </c>
    </row>
    <row r="310" spans="1:65" s="13" customFormat="1" ht="11.25">
      <c r="B310" s="205"/>
      <c r="C310" s="206"/>
      <c r="D310" s="200" t="s">
        <v>138</v>
      </c>
      <c r="E310" s="207" t="s">
        <v>1</v>
      </c>
      <c r="F310" s="208" t="s">
        <v>534</v>
      </c>
      <c r="G310" s="206"/>
      <c r="H310" s="209">
        <v>253.21899999999999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138</v>
      </c>
      <c r="AU310" s="215" t="s">
        <v>88</v>
      </c>
      <c r="AV310" s="13" t="s">
        <v>88</v>
      </c>
      <c r="AW310" s="13" t="s">
        <v>35</v>
      </c>
      <c r="AX310" s="13" t="s">
        <v>86</v>
      </c>
      <c r="AY310" s="215" t="s">
        <v>126</v>
      </c>
    </row>
    <row r="311" spans="1:65" s="2" customFormat="1" ht="16.5" customHeight="1">
      <c r="A311" s="34"/>
      <c r="B311" s="35"/>
      <c r="C311" s="231" t="s">
        <v>535</v>
      </c>
      <c r="D311" s="231" t="s">
        <v>370</v>
      </c>
      <c r="E311" s="232" t="s">
        <v>536</v>
      </c>
      <c r="F311" s="233" t="s">
        <v>537</v>
      </c>
      <c r="G311" s="234" t="s">
        <v>278</v>
      </c>
      <c r="H311" s="235">
        <v>49.127000000000002</v>
      </c>
      <c r="I311" s="236"/>
      <c r="J311" s="237">
        <f>ROUND(I311*H311,2)</f>
        <v>0</v>
      </c>
      <c r="K311" s="233" t="s">
        <v>133</v>
      </c>
      <c r="L311" s="238"/>
      <c r="M311" s="239" t="s">
        <v>1</v>
      </c>
      <c r="N311" s="240" t="s">
        <v>43</v>
      </c>
      <c r="O311" s="71"/>
      <c r="P311" s="196">
        <f>O311*H311</f>
        <v>0</v>
      </c>
      <c r="Q311" s="196">
        <v>0.04</v>
      </c>
      <c r="R311" s="196">
        <f>Q311*H311</f>
        <v>1.9650800000000002</v>
      </c>
      <c r="S311" s="196">
        <v>0</v>
      </c>
      <c r="T311" s="19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8" t="s">
        <v>281</v>
      </c>
      <c r="AT311" s="198" t="s">
        <v>370</v>
      </c>
      <c r="AU311" s="198" t="s">
        <v>88</v>
      </c>
      <c r="AY311" s="17" t="s">
        <v>126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7" t="s">
        <v>86</v>
      </c>
      <c r="BK311" s="199">
        <f>ROUND(I311*H311,2)</f>
        <v>0</v>
      </c>
      <c r="BL311" s="17" t="s">
        <v>134</v>
      </c>
      <c r="BM311" s="198" t="s">
        <v>538</v>
      </c>
    </row>
    <row r="312" spans="1:65" s="2" customFormat="1" ht="11.25">
      <c r="A312" s="34"/>
      <c r="B312" s="35"/>
      <c r="C312" s="36"/>
      <c r="D312" s="200" t="s">
        <v>136</v>
      </c>
      <c r="E312" s="36"/>
      <c r="F312" s="201" t="s">
        <v>537</v>
      </c>
      <c r="G312" s="36"/>
      <c r="H312" s="36"/>
      <c r="I312" s="202"/>
      <c r="J312" s="36"/>
      <c r="K312" s="36"/>
      <c r="L312" s="39"/>
      <c r="M312" s="203"/>
      <c r="N312" s="204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136</v>
      </c>
      <c r="AU312" s="17" t="s">
        <v>88</v>
      </c>
    </row>
    <row r="313" spans="1:65" s="13" customFormat="1" ht="11.25">
      <c r="B313" s="205"/>
      <c r="C313" s="206"/>
      <c r="D313" s="200" t="s">
        <v>138</v>
      </c>
      <c r="E313" s="207" t="s">
        <v>1</v>
      </c>
      <c r="F313" s="208" t="s">
        <v>539</v>
      </c>
      <c r="G313" s="206"/>
      <c r="H313" s="209">
        <v>49.127000000000002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138</v>
      </c>
      <c r="AU313" s="215" t="s">
        <v>88</v>
      </c>
      <c r="AV313" s="13" t="s">
        <v>88</v>
      </c>
      <c r="AW313" s="13" t="s">
        <v>35</v>
      </c>
      <c r="AX313" s="13" t="s">
        <v>86</v>
      </c>
      <c r="AY313" s="215" t="s">
        <v>126</v>
      </c>
    </row>
    <row r="314" spans="1:65" s="2" customFormat="1" ht="16.5" customHeight="1">
      <c r="A314" s="34"/>
      <c r="B314" s="35"/>
      <c r="C314" s="231" t="s">
        <v>540</v>
      </c>
      <c r="D314" s="231" t="s">
        <v>370</v>
      </c>
      <c r="E314" s="232" t="s">
        <v>541</v>
      </c>
      <c r="F314" s="233" t="s">
        <v>542</v>
      </c>
      <c r="G314" s="234" t="s">
        <v>278</v>
      </c>
      <c r="H314" s="235">
        <v>87.753</v>
      </c>
      <c r="I314" s="236"/>
      <c r="J314" s="237">
        <f>ROUND(I314*H314,2)</f>
        <v>0</v>
      </c>
      <c r="K314" s="233" t="s">
        <v>133</v>
      </c>
      <c r="L314" s="238"/>
      <c r="M314" s="239" t="s">
        <v>1</v>
      </c>
      <c r="N314" s="240" t="s">
        <v>43</v>
      </c>
      <c r="O314" s="71"/>
      <c r="P314" s="196">
        <f>O314*H314</f>
        <v>0</v>
      </c>
      <c r="Q314" s="196">
        <v>0.08</v>
      </c>
      <c r="R314" s="196">
        <f>Q314*H314</f>
        <v>7.0202400000000003</v>
      </c>
      <c r="S314" s="196">
        <v>0</v>
      </c>
      <c r="T314" s="19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8" t="s">
        <v>281</v>
      </c>
      <c r="AT314" s="198" t="s">
        <v>370</v>
      </c>
      <c r="AU314" s="198" t="s">
        <v>88</v>
      </c>
      <c r="AY314" s="17" t="s">
        <v>126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7" t="s">
        <v>86</v>
      </c>
      <c r="BK314" s="199">
        <f>ROUND(I314*H314,2)</f>
        <v>0</v>
      </c>
      <c r="BL314" s="17" t="s">
        <v>134</v>
      </c>
      <c r="BM314" s="198" t="s">
        <v>543</v>
      </c>
    </row>
    <row r="315" spans="1:65" s="2" customFormat="1" ht="11.25">
      <c r="A315" s="34"/>
      <c r="B315" s="35"/>
      <c r="C315" s="36"/>
      <c r="D315" s="200" t="s">
        <v>136</v>
      </c>
      <c r="E315" s="36"/>
      <c r="F315" s="201" t="s">
        <v>542</v>
      </c>
      <c r="G315" s="36"/>
      <c r="H315" s="36"/>
      <c r="I315" s="202"/>
      <c r="J315" s="36"/>
      <c r="K315" s="36"/>
      <c r="L315" s="39"/>
      <c r="M315" s="203"/>
      <c r="N315" s="204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136</v>
      </c>
      <c r="AU315" s="17" t="s">
        <v>88</v>
      </c>
    </row>
    <row r="316" spans="1:65" s="13" customFormat="1" ht="11.25">
      <c r="B316" s="205"/>
      <c r="C316" s="206"/>
      <c r="D316" s="200" t="s">
        <v>138</v>
      </c>
      <c r="E316" s="207" t="s">
        <v>1</v>
      </c>
      <c r="F316" s="208" t="s">
        <v>544</v>
      </c>
      <c r="G316" s="206"/>
      <c r="H316" s="209">
        <v>87.753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138</v>
      </c>
      <c r="AU316" s="215" t="s">
        <v>88</v>
      </c>
      <c r="AV316" s="13" t="s">
        <v>88</v>
      </c>
      <c r="AW316" s="13" t="s">
        <v>35</v>
      </c>
      <c r="AX316" s="13" t="s">
        <v>86</v>
      </c>
      <c r="AY316" s="215" t="s">
        <v>126</v>
      </c>
    </row>
    <row r="317" spans="1:65" s="2" customFormat="1" ht="24.2" customHeight="1">
      <c r="A317" s="34"/>
      <c r="B317" s="35"/>
      <c r="C317" s="231" t="s">
        <v>545</v>
      </c>
      <c r="D317" s="231" t="s">
        <v>370</v>
      </c>
      <c r="E317" s="232" t="s">
        <v>546</v>
      </c>
      <c r="F317" s="233" t="s">
        <v>547</v>
      </c>
      <c r="G317" s="234" t="s">
        <v>132</v>
      </c>
      <c r="H317" s="235">
        <v>2.0449999999999999</v>
      </c>
      <c r="I317" s="236"/>
      <c r="J317" s="237">
        <f>ROUND(I317*H317,2)</f>
        <v>0</v>
      </c>
      <c r="K317" s="233" t="s">
        <v>418</v>
      </c>
      <c r="L317" s="238"/>
      <c r="M317" s="239" t="s">
        <v>1</v>
      </c>
      <c r="N317" s="240" t="s">
        <v>43</v>
      </c>
      <c r="O317" s="71"/>
      <c r="P317" s="196">
        <f>O317*H317</f>
        <v>0</v>
      </c>
      <c r="Q317" s="196">
        <v>5.8599999999999999E-2</v>
      </c>
      <c r="R317" s="196">
        <f>Q317*H317</f>
        <v>0.119837</v>
      </c>
      <c r="S317" s="196">
        <v>0</v>
      </c>
      <c r="T317" s="19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8" t="s">
        <v>281</v>
      </c>
      <c r="AT317" s="198" t="s">
        <v>370</v>
      </c>
      <c r="AU317" s="198" t="s">
        <v>88</v>
      </c>
      <c r="AY317" s="17" t="s">
        <v>126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7" t="s">
        <v>86</v>
      </c>
      <c r="BK317" s="199">
        <f>ROUND(I317*H317,2)</f>
        <v>0</v>
      </c>
      <c r="BL317" s="17" t="s">
        <v>134</v>
      </c>
      <c r="BM317" s="198" t="s">
        <v>548</v>
      </c>
    </row>
    <row r="318" spans="1:65" s="2" customFormat="1" ht="11.25">
      <c r="A318" s="34"/>
      <c r="B318" s="35"/>
      <c r="C318" s="36"/>
      <c r="D318" s="200" t="s">
        <v>136</v>
      </c>
      <c r="E318" s="36"/>
      <c r="F318" s="201" t="s">
        <v>549</v>
      </c>
      <c r="G318" s="36"/>
      <c r="H318" s="36"/>
      <c r="I318" s="202"/>
      <c r="J318" s="36"/>
      <c r="K318" s="36"/>
      <c r="L318" s="39"/>
      <c r="M318" s="203"/>
      <c r="N318" s="204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136</v>
      </c>
      <c r="AU318" s="17" t="s">
        <v>88</v>
      </c>
    </row>
    <row r="319" spans="1:65" s="13" customFormat="1" ht="11.25">
      <c r="B319" s="205"/>
      <c r="C319" s="206"/>
      <c r="D319" s="200" t="s">
        <v>138</v>
      </c>
      <c r="E319" s="207" t="s">
        <v>1</v>
      </c>
      <c r="F319" s="208" t="s">
        <v>550</v>
      </c>
      <c r="G319" s="206"/>
      <c r="H319" s="209">
        <v>2.0449999999999999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138</v>
      </c>
      <c r="AU319" s="215" t="s">
        <v>88</v>
      </c>
      <c r="AV319" s="13" t="s">
        <v>88</v>
      </c>
      <c r="AW319" s="13" t="s">
        <v>35</v>
      </c>
      <c r="AX319" s="13" t="s">
        <v>86</v>
      </c>
      <c r="AY319" s="215" t="s">
        <v>126</v>
      </c>
    </row>
    <row r="320" spans="1:65" s="2" customFormat="1" ht="24.2" customHeight="1">
      <c r="A320" s="34"/>
      <c r="B320" s="35"/>
      <c r="C320" s="231" t="s">
        <v>551</v>
      </c>
      <c r="D320" s="231" t="s">
        <v>370</v>
      </c>
      <c r="E320" s="232" t="s">
        <v>552</v>
      </c>
      <c r="F320" s="233" t="s">
        <v>553</v>
      </c>
      <c r="G320" s="234" t="s">
        <v>132</v>
      </c>
      <c r="H320" s="235">
        <v>9.5850000000000009</v>
      </c>
      <c r="I320" s="236"/>
      <c r="J320" s="237">
        <f>ROUND(I320*H320,2)</f>
        <v>0</v>
      </c>
      <c r="K320" s="233" t="s">
        <v>418</v>
      </c>
      <c r="L320" s="238"/>
      <c r="M320" s="239" t="s">
        <v>1</v>
      </c>
      <c r="N320" s="240" t="s">
        <v>43</v>
      </c>
      <c r="O320" s="71"/>
      <c r="P320" s="196">
        <f>O320*H320</f>
        <v>0</v>
      </c>
      <c r="Q320" s="196">
        <v>6.1100000000000002E-2</v>
      </c>
      <c r="R320" s="196">
        <f>Q320*H320</f>
        <v>0.58564350000000009</v>
      </c>
      <c r="S320" s="196">
        <v>0</v>
      </c>
      <c r="T320" s="19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8" t="s">
        <v>281</v>
      </c>
      <c r="AT320" s="198" t="s">
        <v>370</v>
      </c>
      <c r="AU320" s="198" t="s">
        <v>88</v>
      </c>
      <c r="AY320" s="17" t="s">
        <v>126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7" t="s">
        <v>86</v>
      </c>
      <c r="BK320" s="199">
        <f>ROUND(I320*H320,2)</f>
        <v>0</v>
      </c>
      <c r="BL320" s="17" t="s">
        <v>134</v>
      </c>
      <c r="BM320" s="198" t="s">
        <v>554</v>
      </c>
    </row>
    <row r="321" spans="1:65" s="2" customFormat="1" ht="11.25">
      <c r="A321" s="34"/>
      <c r="B321" s="35"/>
      <c r="C321" s="36"/>
      <c r="D321" s="200" t="s">
        <v>136</v>
      </c>
      <c r="E321" s="36"/>
      <c r="F321" s="201" t="s">
        <v>549</v>
      </c>
      <c r="G321" s="36"/>
      <c r="H321" s="36"/>
      <c r="I321" s="202"/>
      <c r="J321" s="36"/>
      <c r="K321" s="36"/>
      <c r="L321" s="39"/>
      <c r="M321" s="203"/>
      <c r="N321" s="204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136</v>
      </c>
      <c r="AU321" s="17" t="s">
        <v>88</v>
      </c>
    </row>
    <row r="322" spans="1:65" s="13" customFormat="1" ht="11.25">
      <c r="B322" s="205"/>
      <c r="C322" s="206"/>
      <c r="D322" s="200" t="s">
        <v>138</v>
      </c>
      <c r="E322" s="207" t="s">
        <v>1</v>
      </c>
      <c r="F322" s="208" t="s">
        <v>555</v>
      </c>
      <c r="G322" s="206"/>
      <c r="H322" s="209">
        <v>9.5850000000000009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138</v>
      </c>
      <c r="AU322" s="215" t="s">
        <v>88</v>
      </c>
      <c r="AV322" s="13" t="s">
        <v>88</v>
      </c>
      <c r="AW322" s="13" t="s">
        <v>35</v>
      </c>
      <c r="AX322" s="13" t="s">
        <v>86</v>
      </c>
      <c r="AY322" s="215" t="s">
        <v>126</v>
      </c>
    </row>
    <row r="323" spans="1:65" s="2" customFormat="1" ht="33" customHeight="1">
      <c r="A323" s="34"/>
      <c r="B323" s="35"/>
      <c r="C323" s="187" t="s">
        <v>556</v>
      </c>
      <c r="D323" s="187" t="s">
        <v>129</v>
      </c>
      <c r="E323" s="188" t="s">
        <v>557</v>
      </c>
      <c r="F323" s="189" t="s">
        <v>558</v>
      </c>
      <c r="G323" s="190" t="s">
        <v>278</v>
      </c>
      <c r="H323" s="191">
        <v>414.02199999999999</v>
      </c>
      <c r="I323" s="192"/>
      <c r="J323" s="193">
        <f>ROUND(I323*H323,2)</f>
        <v>0</v>
      </c>
      <c r="K323" s="189" t="s">
        <v>133</v>
      </c>
      <c r="L323" s="39"/>
      <c r="M323" s="194" t="s">
        <v>1</v>
      </c>
      <c r="N323" s="195" t="s">
        <v>43</v>
      </c>
      <c r="O323" s="71"/>
      <c r="P323" s="196">
        <f>O323*H323</f>
        <v>0</v>
      </c>
      <c r="Q323" s="196">
        <v>0.1295</v>
      </c>
      <c r="R323" s="196">
        <f>Q323*H323</f>
        <v>53.615848999999997</v>
      </c>
      <c r="S323" s="196">
        <v>0</v>
      </c>
      <c r="T323" s="19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8" t="s">
        <v>134</v>
      </c>
      <c r="AT323" s="198" t="s">
        <v>129</v>
      </c>
      <c r="AU323" s="198" t="s">
        <v>88</v>
      </c>
      <c r="AY323" s="17" t="s">
        <v>126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7" t="s">
        <v>86</v>
      </c>
      <c r="BK323" s="199">
        <f>ROUND(I323*H323,2)</f>
        <v>0</v>
      </c>
      <c r="BL323" s="17" t="s">
        <v>134</v>
      </c>
      <c r="BM323" s="198" t="s">
        <v>559</v>
      </c>
    </row>
    <row r="324" spans="1:65" s="2" customFormat="1" ht="29.25">
      <c r="A324" s="34"/>
      <c r="B324" s="35"/>
      <c r="C324" s="36"/>
      <c r="D324" s="200" t="s">
        <v>136</v>
      </c>
      <c r="E324" s="36"/>
      <c r="F324" s="201" t="s">
        <v>560</v>
      </c>
      <c r="G324" s="36"/>
      <c r="H324" s="36"/>
      <c r="I324" s="202"/>
      <c r="J324" s="36"/>
      <c r="K324" s="36"/>
      <c r="L324" s="39"/>
      <c r="M324" s="203"/>
      <c r="N324" s="204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136</v>
      </c>
      <c r="AU324" s="17" t="s">
        <v>88</v>
      </c>
    </row>
    <row r="325" spans="1:65" s="13" customFormat="1" ht="11.25">
      <c r="B325" s="205"/>
      <c r="C325" s="206"/>
      <c r="D325" s="200" t="s">
        <v>138</v>
      </c>
      <c r="E325" s="207" t="s">
        <v>190</v>
      </c>
      <c r="F325" s="208" t="s">
        <v>561</v>
      </c>
      <c r="G325" s="206"/>
      <c r="H325" s="209">
        <v>399.1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138</v>
      </c>
      <c r="AU325" s="215" t="s">
        <v>88</v>
      </c>
      <c r="AV325" s="13" t="s">
        <v>88</v>
      </c>
      <c r="AW325" s="13" t="s">
        <v>35</v>
      </c>
      <c r="AX325" s="13" t="s">
        <v>78</v>
      </c>
      <c r="AY325" s="215" t="s">
        <v>126</v>
      </c>
    </row>
    <row r="326" spans="1:65" s="13" customFormat="1" ht="11.25">
      <c r="B326" s="205"/>
      <c r="C326" s="206"/>
      <c r="D326" s="200" t="s">
        <v>138</v>
      </c>
      <c r="E326" s="207" t="s">
        <v>192</v>
      </c>
      <c r="F326" s="208" t="s">
        <v>193</v>
      </c>
      <c r="G326" s="206"/>
      <c r="H326" s="209">
        <v>2.3559999999999999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138</v>
      </c>
      <c r="AU326" s="215" t="s">
        <v>88</v>
      </c>
      <c r="AV326" s="13" t="s">
        <v>88</v>
      </c>
      <c r="AW326" s="13" t="s">
        <v>35</v>
      </c>
      <c r="AX326" s="13" t="s">
        <v>78</v>
      </c>
      <c r="AY326" s="215" t="s">
        <v>126</v>
      </c>
    </row>
    <row r="327" spans="1:65" s="13" customFormat="1" ht="11.25">
      <c r="B327" s="205"/>
      <c r="C327" s="206"/>
      <c r="D327" s="200" t="s">
        <v>138</v>
      </c>
      <c r="E327" s="207" t="s">
        <v>194</v>
      </c>
      <c r="F327" s="208" t="s">
        <v>195</v>
      </c>
      <c r="G327" s="206"/>
      <c r="H327" s="209">
        <v>12.566000000000001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138</v>
      </c>
      <c r="AU327" s="215" t="s">
        <v>88</v>
      </c>
      <c r="AV327" s="13" t="s">
        <v>88</v>
      </c>
      <c r="AW327" s="13" t="s">
        <v>35</v>
      </c>
      <c r="AX327" s="13" t="s">
        <v>78</v>
      </c>
      <c r="AY327" s="215" t="s">
        <v>126</v>
      </c>
    </row>
    <row r="328" spans="1:65" s="14" customFormat="1" ht="11.25">
      <c r="B328" s="216"/>
      <c r="C328" s="217"/>
      <c r="D328" s="200" t="s">
        <v>138</v>
      </c>
      <c r="E328" s="218" t="s">
        <v>1</v>
      </c>
      <c r="F328" s="219" t="s">
        <v>144</v>
      </c>
      <c r="G328" s="217"/>
      <c r="H328" s="220">
        <v>414.02199999999999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138</v>
      </c>
      <c r="AU328" s="226" t="s">
        <v>88</v>
      </c>
      <c r="AV328" s="14" t="s">
        <v>134</v>
      </c>
      <c r="AW328" s="14" t="s">
        <v>35</v>
      </c>
      <c r="AX328" s="14" t="s">
        <v>86</v>
      </c>
      <c r="AY328" s="226" t="s">
        <v>126</v>
      </c>
    </row>
    <row r="329" spans="1:65" s="2" customFormat="1" ht="21.75" customHeight="1">
      <c r="A329" s="34"/>
      <c r="B329" s="35"/>
      <c r="C329" s="231" t="s">
        <v>562</v>
      </c>
      <c r="D329" s="231" t="s">
        <v>370</v>
      </c>
      <c r="E329" s="232" t="s">
        <v>563</v>
      </c>
      <c r="F329" s="233" t="s">
        <v>564</v>
      </c>
      <c r="G329" s="234" t="s">
        <v>278</v>
      </c>
      <c r="H329" s="235">
        <v>407.08199999999999</v>
      </c>
      <c r="I329" s="236"/>
      <c r="J329" s="237">
        <f>ROUND(I329*H329,2)</f>
        <v>0</v>
      </c>
      <c r="K329" s="233" t="s">
        <v>133</v>
      </c>
      <c r="L329" s="238"/>
      <c r="M329" s="239" t="s">
        <v>1</v>
      </c>
      <c r="N329" s="240" t="s">
        <v>43</v>
      </c>
      <c r="O329" s="71"/>
      <c r="P329" s="196">
        <f>O329*H329</f>
        <v>0</v>
      </c>
      <c r="Q329" s="196">
        <v>4.8000000000000001E-2</v>
      </c>
      <c r="R329" s="196">
        <f>Q329*H329</f>
        <v>19.539936000000001</v>
      </c>
      <c r="S329" s="196">
        <v>0</v>
      </c>
      <c r="T329" s="19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8" t="s">
        <v>281</v>
      </c>
      <c r="AT329" s="198" t="s">
        <v>370</v>
      </c>
      <c r="AU329" s="198" t="s">
        <v>88</v>
      </c>
      <c r="AY329" s="17" t="s">
        <v>126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7" t="s">
        <v>86</v>
      </c>
      <c r="BK329" s="199">
        <f>ROUND(I329*H329,2)</f>
        <v>0</v>
      </c>
      <c r="BL329" s="17" t="s">
        <v>134</v>
      </c>
      <c r="BM329" s="198" t="s">
        <v>565</v>
      </c>
    </row>
    <row r="330" spans="1:65" s="2" customFormat="1" ht="11.25">
      <c r="A330" s="34"/>
      <c r="B330" s="35"/>
      <c r="C330" s="36"/>
      <c r="D330" s="200" t="s">
        <v>136</v>
      </c>
      <c r="E330" s="36"/>
      <c r="F330" s="201" t="s">
        <v>564</v>
      </c>
      <c r="G330" s="36"/>
      <c r="H330" s="36"/>
      <c r="I330" s="202"/>
      <c r="J330" s="36"/>
      <c r="K330" s="36"/>
      <c r="L330" s="39"/>
      <c r="M330" s="203"/>
      <c r="N330" s="204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136</v>
      </c>
      <c r="AU330" s="17" t="s">
        <v>88</v>
      </c>
    </row>
    <row r="331" spans="1:65" s="13" customFormat="1" ht="11.25">
      <c r="B331" s="205"/>
      <c r="C331" s="206"/>
      <c r="D331" s="200" t="s">
        <v>138</v>
      </c>
      <c r="E331" s="207" t="s">
        <v>1</v>
      </c>
      <c r="F331" s="208" t="s">
        <v>566</v>
      </c>
      <c r="G331" s="206"/>
      <c r="H331" s="209">
        <v>407.08199999999999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138</v>
      </c>
      <c r="AU331" s="215" t="s">
        <v>88</v>
      </c>
      <c r="AV331" s="13" t="s">
        <v>88</v>
      </c>
      <c r="AW331" s="13" t="s">
        <v>35</v>
      </c>
      <c r="AX331" s="13" t="s">
        <v>86</v>
      </c>
      <c r="AY331" s="215" t="s">
        <v>126</v>
      </c>
    </row>
    <row r="332" spans="1:65" s="2" customFormat="1" ht="24.2" customHeight="1">
      <c r="A332" s="34"/>
      <c r="B332" s="35"/>
      <c r="C332" s="231" t="s">
        <v>567</v>
      </c>
      <c r="D332" s="231" t="s">
        <v>370</v>
      </c>
      <c r="E332" s="232" t="s">
        <v>568</v>
      </c>
      <c r="F332" s="233" t="s">
        <v>569</v>
      </c>
      <c r="G332" s="234" t="s">
        <v>132</v>
      </c>
      <c r="H332" s="235">
        <v>3.081</v>
      </c>
      <c r="I332" s="236"/>
      <c r="J332" s="237">
        <f>ROUND(I332*H332,2)</f>
        <v>0</v>
      </c>
      <c r="K332" s="233" t="s">
        <v>418</v>
      </c>
      <c r="L332" s="238"/>
      <c r="M332" s="239" t="s">
        <v>1</v>
      </c>
      <c r="N332" s="240" t="s">
        <v>43</v>
      </c>
      <c r="O332" s="71"/>
      <c r="P332" s="196">
        <f>O332*H332</f>
        <v>0</v>
      </c>
      <c r="Q332" s="196">
        <v>3.4000000000000002E-2</v>
      </c>
      <c r="R332" s="196">
        <f>Q332*H332</f>
        <v>0.104754</v>
      </c>
      <c r="S332" s="196">
        <v>0</v>
      </c>
      <c r="T332" s="19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8" t="s">
        <v>281</v>
      </c>
      <c r="AT332" s="198" t="s">
        <v>370</v>
      </c>
      <c r="AU332" s="198" t="s">
        <v>88</v>
      </c>
      <c r="AY332" s="17" t="s">
        <v>126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7" t="s">
        <v>86</v>
      </c>
      <c r="BK332" s="199">
        <f>ROUND(I332*H332,2)</f>
        <v>0</v>
      </c>
      <c r="BL332" s="17" t="s">
        <v>134</v>
      </c>
      <c r="BM332" s="198" t="s">
        <v>570</v>
      </c>
    </row>
    <row r="333" spans="1:65" s="2" customFormat="1" ht="11.25">
      <c r="A333" s="34"/>
      <c r="B333" s="35"/>
      <c r="C333" s="36"/>
      <c r="D333" s="200" t="s">
        <v>136</v>
      </c>
      <c r="E333" s="36"/>
      <c r="F333" s="201" t="s">
        <v>564</v>
      </c>
      <c r="G333" s="36"/>
      <c r="H333" s="36"/>
      <c r="I333" s="202"/>
      <c r="J333" s="36"/>
      <c r="K333" s="36"/>
      <c r="L333" s="39"/>
      <c r="M333" s="203"/>
      <c r="N333" s="204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136</v>
      </c>
      <c r="AU333" s="17" t="s">
        <v>88</v>
      </c>
    </row>
    <row r="334" spans="1:65" s="13" customFormat="1" ht="11.25">
      <c r="B334" s="205"/>
      <c r="C334" s="206"/>
      <c r="D334" s="200" t="s">
        <v>138</v>
      </c>
      <c r="E334" s="207" t="s">
        <v>1</v>
      </c>
      <c r="F334" s="208" t="s">
        <v>571</v>
      </c>
      <c r="G334" s="206"/>
      <c r="H334" s="209">
        <v>3.081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138</v>
      </c>
      <c r="AU334" s="215" t="s">
        <v>88</v>
      </c>
      <c r="AV334" s="13" t="s">
        <v>88</v>
      </c>
      <c r="AW334" s="13" t="s">
        <v>35</v>
      </c>
      <c r="AX334" s="13" t="s">
        <v>86</v>
      </c>
      <c r="AY334" s="215" t="s">
        <v>126</v>
      </c>
    </row>
    <row r="335" spans="1:65" s="2" customFormat="1" ht="24.2" customHeight="1">
      <c r="A335" s="34"/>
      <c r="B335" s="35"/>
      <c r="C335" s="231" t="s">
        <v>572</v>
      </c>
      <c r="D335" s="231" t="s">
        <v>370</v>
      </c>
      <c r="E335" s="232" t="s">
        <v>573</v>
      </c>
      <c r="F335" s="233" t="s">
        <v>574</v>
      </c>
      <c r="G335" s="234" t="s">
        <v>132</v>
      </c>
      <c r="H335" s="235">
        <v>16.431999999999999</v>
      </c>
      <c r="I335" s="236"/>
      <c r="J335" s="237">
        <f>ROUND(I335*H335,2)</f>
        <v>0</v>
      </c>
      <c r="K335" s="233" t="s">
        <v>418</v>
      </c>
      <c r="L335" s="238"/>
      <c r="M335" s="239" t="s">
        <v>1</v>
      </c>
      <c r="N335" s="240" t="s">
        <v>43</v>
      </c>
      <c r="O335" s="71"/>
      <c r="P335" s="196">
        <f>O335*H335</f>
        <v>0</v>
      </c>
      <c r="Q335" s="196">
        <v>3.3000000000000002E-2</v>
      </c>
      <c r="R335" s="196">
        <f>Q335*H335</f>
        <v>0.54225599999999996</v>
      </c>
      <c r="S335" s="196">
        <v>0</v>
      </c>
      <c r="T335" s="19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8" t="s">
        <v>281</v>
      </c>
      <c r="AT335" s="198" t="s">
        <v>370</v>
      </c>
      <c r="AU335" s="198" t="s">
        <v>88</v>
      </c>
      <c r="AY335" s="17" t="s">
        <v>126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7" t="s">
        <v>86</v>
      </c>
      <c r="BK335" s="199">
        <f>ROUND(I335*H335,2)</f>
        <v>0</v>
      </c>
      <c r="BL335" s="17" t="s">
        <v>134</v>
      </c>
      <c r="BM335" s="198" t="s">
        <v>575</v>
      </c>
    </row>
    <row r="336" spans="1:65" s="2" customFormat="1" ht="11.25">
      <c r="A336" s="34"/>
      <c r="B336" s="35"/>
      <c r="C336" s="36"/>
      <c r="D336" s="200" t="s">
        <v>136</v>
      </c>
      <c r="E336" s="36"/>
      <c r="F336" s="201" t="s">
        <v>564</v>
      </c>
      <c r="G336" s="36"/>
      <c r="H336" s="36"/>
      <c r="I336" s="202"/>
      <c r="J336" s="36"/>
      <c r="K336" s="36"/>
      <c r="L336" s="39"/>
      <c r="M336" s="203"/>
      <c r="N336" s="204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136</v>
      </c>
      <c r="AU336" s="17" t="s">
        <v>88</v>
      </c>
    </row>
    <row r="337" spans="1:65" s="13" customFormat="1" ht="11.25">
      <c r="B337" s="205"/>
      <c r="C337" s="206"/>
      <c r="D337" s="200" t="s">
        <v>138</v>
      </c>
      <c r="E337" s="207" t="s">
        <v>1</v>
      </c>
      <c r="F337" s="208" t="s">
        <v>576</v>
      </c>
      <c r="G337" s="206"/>
      <c r="H337" s="209">
        <v>16.431999999999999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138</v>
      </c>
      <c r="AU337" s="215" t="s">
        <v>88</v>
      </c>
      <c r="AV337" s="13" t="s">
        <v>88</v>
      </c>
      <c r="AW337" s="13" t="s">
        <v>35</v>
      </c>
      <c r="AX337" s="13" t="s">
        <v>86</v>
      </c>
      <c r="AY337" s="215" t="s">
        <v>126</v>
      </c>
    </row>
    <row r="338" spans="1:65" s="2" customFormat="1" ht="24.2" customHeight="1">
      <c r="A338" s="34"/>
      <c r="B338" s="35"/>
      <c r="C338" s="187" t="s">
        <v>577</v>
      </c>
      <c r="D338" s="187" t="s">
        <v>129</v>
      </c>
      <c r="E338" s="188" t="s">
        <v>578</v>
      </c>
      <c r="F338" s="189" t="s">
        <v>579</v>
      </c>
      <c r="G338" s="190" t="s">
        <v>247</v>
      </c>
      <c r="H338" s="191">
        <v>36.517000000000003</v>
      </c>
      <c r="I338" s="192"/>
      <c r="J338" s="193">
        <f>ROUND(I338*H338,2)</f>
        <v>0</v>
      </c>
      <c r="K338" s="189" t="s">
        <v>133</v>
      </c>
      <c r="L338" s="39"/>
      <c r="M338" s="194" t="s">
        <v>1</v>
      </c>
      <c r="N338" s="195" t="s">
        <v>43</v>
      </c>
      <c r="O338" s="71"/>
      <c r="P338" s="196">
        <f>O338*H338</f>
        <v>0</v>
      </c>
      <c r="Q338" s="196">
        <v>2.5000000000000001E-4</v>
      </c>
      <c r="R338" s="196">
        <f>Q338*H338</f>
        <v>9.1292500000000002E-3</v>
      </c>
      <c r="S338" s="196">
        <v>0</v>
      </c>
      <c r="T338" s="19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8" t="s">
        <v>134</v>
      </c>
      <c r="AT338" s="198" t="s">
        <v>129</v>
      </c>
      <c r="AU338" s="198" t="s">
        <v>88</v>
      </c>
      <c r="AY338" s="17" t="s">
        <v>126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7" t="s">
        <v>86</v>
      </c>
      <c r="BK338" s="199">
        <f>ROUND(I338*H338,2)</f>
        <v>0</v>
      </c>
      <c r="BL338" s="17" t="s">
        <v>134</v>
      </c>
      <c r="BM338" s="198" t="s">
        <v>580</v>
      </c>
    </row>
    <row r="339" spans="1:65" s="2" customFormat="1" ht="19.5">
      <c r="A339" s="34"/>
      <c r="B339" s="35"/>
      <c r="C339" s="36"/>
      <c r="D339" s="200" t="s">
        <v>136</v>
      </c>
      <c r="E339" s="36"/>
      <c r="F339" s="201" t="s">
        <v>581</v>
      </c>
      <c r="G339" s="36"/>
      <c r="H339" s="36"/>
      <c r="I339" s="202"/>
      <c r="J339" s="36"/>
      <c r="K339" s="36"/>
      <c r="L339" s="39"/>
      <c r="M339" s="203"/>
      <c r="N339" s="204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136</v>
      </c>
      <c r="AU339" s="17" t="s">
        <v>88</v>
      </c>
    </row>
    <row r="340" spans="1:65" s="13" customFormat="1" ht="11.25">
      <c r="B340" s="205"/>
      <c r="C340" s="206"/>
      <c r="D340" s="200" t="s">
        <v>138</v>
      </c>
      <c r="E340" s="207" t="s">
        <v>1</v>
      </c>
      <c r="F340" s="208" t="s">
        <v>582</v>
      </c>
      <c r="G340" s="206"/>
      <c r="H340" s="209">
        <v>36.517000000000003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138</v>
      </c>
      <c r="AU340" s="215" t="s">
        <v>88</v>
      </c>
      <c r="AV340" s="13" t="s">
        <v>88</v>
      </c>
      <c r="AW340" s="13" t="s">
        <v>35</v>
      </c>
      <c r="AX340" s="13" t="s">
        <v>86</v>
      </c>
      <c r="AY340" s="215" t="s">
        <v>126</v>
      </c>
    </row>
    <row r="341" spans="1:65" s="2" customFormat="1" ht="16.5" customHeight="1">
      <c r="A341" s="34"/>
      <c r="B341" s="35"/>
      <c r="C341" s="187" t="s">
        <v>583</v>
      </c>
      <c r="D341" s="187" t="s">
        <v>129</v>
      </c>
      <c r="E341" s="188" t="s">
        <v>584</v>
      </c>
      <c r="F341" s="189" t="s">
        <v>585</v>
      </c>
      <c r="G341" s="190" t="s">
        <v>132</v>
      </c>
      <c r="H341" s="191">
        <v>2</v>
      </c>
      <c r="I341" s="192"/>
      <c r="J341" s="193">
        <f>ROUND(I341*H341,2)</f>
        <v>0</v>
      </c>
      <c r="K341" s="189" t="s">
        <v>133</v>
      </c>
      <c r="L341" s="39"/>
      <c r="M341" s="194" t="s">
        <v>1</v>
      </c>
      <c r="N341" s="195" t="s">
        <v>43</v>
      </c>
      <c r="O341" s="71"/>
      <c r="P341" s="196">
        <f>O341*H341</f>
        <v>0</v>
      </c>
      <c r="Q341" s="196">
        <v>7.2870000000000004E-2</v>
      </c>
      <c r="R341" s="196">
        <f>Q341*H341</f>
        <v>0.14574000000000001</v>
      </c>
      <c r="S341" s="196">
        <v>0</v>
      </c>
      <c r="T341" s="19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134</v>
      </c>
      <c r="AT341" s="198" t="s">
        <v>129</v>
      </c>
      <c r="AU341" s="198" t="s">
        <v>88</v>
      </c>
      <c r="AY341" s="17" t="s">
        <v>126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7" t="s">
        <v>86</v>
      </c>
      <c r="BK341" s="199">
        <f>ROUND(I341*H341,2)</f>
        <v>0</v>
      </c>
      <c r="BL341" s="17" t="s">
        <v>134</v>
      </c>
      <c r="BM341" s="198" t="s">
        <v>586</v>
      </c>
    </row>
    <row r="342" spans="1:65" s="2" customFormat="1" ht="11.25">
      <c r="A342" s="34"/>
      <c r="B342" s="35"/>
      <c r="C342" s="36"/>
      <c r="D342" s="200" t="s">
        <v>136</v>
      </c>
      <c r="E342" s="36"/>
      <c r="F342" s="201" t="s">
        <v>585</v>
      </c>
      <c r="G342" s="36"/>
      <c r="H342" s="36"/>
      <c r="I342" s="202"/>
      <c r="J342" s="36"/>
      <c r="K342" s="36"/>
      <c r="L342" s="39"/>
      <c r="M342" s="203"/>
      <c r="N342" s="20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136</v>
      </c>
      <c r="AU342" s="17" t="s">
        <v>88</v>
      </c>
    </row>
    <row r="343" spans="1:65" s="2" customFormat="1" ht="21.75" customHeight="1">
      <c r="A343" s="34"/>
      <c r="B343" s="35"/>
      <c r="C343" s="187" t="s">
        <v>587</v>
      </c>
      <c r="D343" s="187" t="s">
        <v>129</v>
      </c>
      <c r="E343" s="188" t="s">
        <v>588</v>
      </c>
      <c r="F343" s="189" t="s">
        <v>589</v>
      </c>
      <c r="G343" s="190" t="s">
        <v>132</v>
      </c>
      <c r="H343" s="191">
        <v>2</v>
      </c>
      <c r="I343" s="192"/>
      <c r="J343" s="193">
        <f>ROUND(I343*H343,2)</f>
        <v>0</v>
      </c>
      <c r="K343" s="189" t="s">
        <v>133</v>
      </c>
      <c r="L343" s="39"/>
      <c r="M343" s="194" t="s">
        <v>1</v>
      </c>
      <c r="N343" s="195" t="s">
        <v>43</v>
      </c>
      <c r="O343" s="71"/>
      <c r="P343" s="196">
        <f>O343*H343</f>
        <v>0</v>
      </c>
      <c r="Q343" s="196">
        <v>0</v>
      </c>
      <c r="R343" s="196">
        <f>Q343*H343</f>
        <v>0</v>
      </c>
      <c r="S343" s="196">
        <v>8.6999999999999994E-2</v>
      </c>
      <c r="T343" s="197">
        <f>S343*H343</f>
        <v>0.17399999999999999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8" t="s">
        <v>134</v>
      </c>
      <c r="AT343" s="198" t="s">
        <v>129</v>
      </c>
      <c r="AU343" s="198" t="s">
        <v>88</v>
      </c>
      <c r="AY343" s="17" t="s">
        <v>126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7" t="s">
        <v>86</v>
      </c>
      <c r="BK343" s="199">
        <f>ROUND(I343*H343,2)</f>
        <v>0</v>
      </c>
      <c r="BL343" s="17" t="s">
        <v>134</v>
      </c>
      <c r="BM343" s="198" t="s">
        <v>590</v>
      </c>
    </row>
    <row r="344" spans="1:65" s="2" customFormat="1" ht="11.25">
      <c r="A344" s="34"/>
      <c r="B344" s="35"/>
      <c r="C344" s="36"/>
      <c r="D344" s="200" t="s">
        <v>136</v>
      </c>
      <c r="E344" s="36"/>
      <c r="F344" s="201" t="s">
        <v>591</v>
      </c>
      <c r="G344" s="36"/>
      <c r="H344" s="36"/>
      <c r="I344" s="202"/>
      <c r="J344" s="36"/>
      <c r="K344" s="36"/>
      <c r="L344" s="39"/>
      <c r="M344" s="203"/>
      <c r="N344" s="204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136</v>
      </c>
      <c r="AU344" s="17" t="s">
        <v>88</v>
      </c>
    </row>
    <row r="345" spans="1:65" s="2" customFormat="1" ht="33" customHeight="1">
      <c r="A345" s="34"/>
      <c r="B345" s="35"/>
      <c r="C345" s="187" t="s">
        <v>592</v>
      </c>
      <c r="D345" s="187" t="s">
        <v>129</v>
      </c>
      <c r="E345" s="188" t="s">
        <v>593</v>
      </c>
      <c r="F345" s="189" t="s">
        <v>594</v>
      </c>
      <c r="G345" s="190" t="s">
        <v>132</v>
      </c>
      <c r="H345" s="191">
        <v>3</v>
      </c>
      <c r="I345" s="192"/>
      <c r="J345" s="193">
        <f>ROUND(I345*H345,2)</f>
        <v>0</v>
      </c>
      <c r="K345" s="189" t="s">
        <v>133</v>
      </c>
      <c r="L345" s="39"/>
      <c r="M345" s="194" t="s">
        <v>1</v>
      </c>
      <c r="N345" s="195" t="s">
        <v>43</v>
      </c>
      <c r="O345" s="71"/>
      <c r="P345" s="196">
        <f>O345*H345</f>
        <v>0</v>
      </c>
      <c r="Q345" s="196">
        <v>0</v>
      </c>
      <c r="R345" s="196">
        <f>Q345*H345</f>
        <v>0</v>
      </c>
      <c r="S345" s="196">
        <v>8.2000000000000003E-2</v>
      </c>
      <c r="T345" s="197">
        <f>S345*H345</f>
        <v>0.246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134</v>
      </c>
      <c r="AT345" s="198" t="s">
        <v>129</v>
      </c>
      <c r="AU345" s="198" t="s">
        <v>88</v>
      </c>
      <c r="AY345" s="17" t="s">
        <v>126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86</v>
      </c>
      <c r="BK345" s="199">
        <f>ROUND(I345*H345,2)</f>
        <v>0</v>
      </c>
      <c r="BL345" s="17" t="s">
        <v>134</v>
      </c>
      <c r="BM345" s="198" t="s">
        <v>595</v>
      </c>
    </row>
    <row r="346" spans="1:65" s="2" customFormat="1" ht="39">
      <c r="A346" s="34"/>
      <c r="B346" s="35"/>
      <c r="C346" s="36"/>
      <c r="D346" s="200" t="s">
        <v>136</v>
      </c>
      <c r="E346" s="36"/>
      <c r="F346" s="201" t="s">
        <v>596</v>
      </c>
      <c r="G346" s="36"/>
      <c r="H346" s="36"/>
      <c r="I346" s="202"/>
      <c r="J346" s="36"/>
      <c r="K346" s="36"/>
      <c r="L346" s="39"/>
      <c r="M346" s="203"/>
      <c r="N346" s="20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136</v>
      </c>
      <c r="AU346" s="17" t="s">
        <v>88</v>
      </c>
    </row>
    <row r="347" spans="1:65" s="13" customFormat="1" ht="11.25">
      <c r="B347" s="205"/>
      <c r="C347" s="206"/>
      <c r="D347" s="200" t="s">
        <v>138</v>
      </c>
      <c r="E347" s="207" t="s">
        <v>597</v>
      </c>
      <c r="F347" s="208" t="s">
        <v>88</v>
      </c>
      <c r="G347" s="206"/>
      <c r="H347" s="209">
        <v>2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138</v>
      </c>
      <c r="AU347" s="215" t="s">
        <v>88</v>
      </c>
      <c r="AV347" s="13" t="s">
        <v>88</v>
      </c>
      <c r="AW347" s="13" t="s">
        <v>35</v>
      </c>
      <c r="AX347" s="13" t="s">
        <v>78</v>
      </c>
      <c r="AY347" s="215" t="s">
        <v>126</v>
      </c>
    </row>
    <row r="348" spans="1:65" s="13" customFormat="1" ht="11.25">
      <c r="B348" s="205"/>
      <c r="C348" s="206"/>
      <c r="D348" s="200" t="s">
        <v>138</v>
      </c>
      <c r="E348" s="207" t="s">
        <v>199</v>
      </c>
      <c r="F348" s="208" t="s">
        <v>86</v>
      </c>
      <c r="G348" s="206"/>
      <c r="H348" s="209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138</v>
      </c>
      <c r="AU348" s="215" t="s">
        <v>88</v>
      </c>
      <c r="AV348" s="13" t="s">
        <v>88</v>
      </c>
      <c r="AW348" s="13" t="s">
        <v>35</v>
      </c>
      <c r="AX348" s="13" t="s">
        <v>78</v>
      </c>
      <c r="AY348" s="215" t="s">
        <v>126</v>
      </c>
    </row>
    <row r="349" spans="1:65" s="14" customFormat="1" ht="11.25">
      <c r="B349" s="216"/>
      <c r="C349" s="217"/>
      <c r="D349" s="200" t="s">
        <v>138</v>
      </c>
      <c r="E349" s="218" t="s">
        <v>1</v>
      </c>
      <c r="F349" s="219" t="s">
        <v>144</v>
      </c>
      <c r="G349" s="217"/>
      <c r="H349" s="220">
        <v>3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138</v>
      </c>
      <c r="AU349" s="226" t="s">
        <v>88</v>
      </c>
      <c r="AV349" s="14" t="s">
        <v>134</v>
      </c>
      <c r="AW349" s="14" t="s">
        <v>35</v>
      </c>
      <c r="AX349" s="14" t="s">
        <v>86</v>
      </c>
      <c r="AY349" s="226" t="s">
        <v>126</v>
      </c>
    </row>
    <row r="350" spans="1:65" s="2" customFormat="1" ht="24.2" customHeight="1">
      <c r="A350" s="34"/>
      <c r="B350" s="35"/>
      <c r="C350" s="187" t="s">
        <v>598</v>
      </c>
      <c r="D350" s="187" t="s">
        <v>129</v>
      </c>
      <c r="E350" s="188" t="s">
        <v>599</v>
      </c>
      <c r="F350" s="189" t="s">
        <v>600</v>
      </c>
      <c r="G350" s="190" t="s">
        <v>132</v>
      </c>
      <c r="H350" s="191">
        <v>6</v>
      </c>
      <c r="I350" s="192"/>
      <c r="J350" s="193">
        <f>ROUND(I350*H350,2)</f>
        <v>0</v>
      </c>
      <c r="K350" s="189" t="s">
        <v>133</v>
      </c>
      <c r="L350" s="39"/>
      <c r="M350" s="194" t="s">
        <v>1</v>
      </c>
      <c r="N350" s="195" t="s">
        <v>43</v>
      </c>
      <c r="O350" s="71"/>
      <c r="P350" s="196">
        <f>O350*H350</f>
        <v>0</v>
      </c>
      <c r="Q350" s="196">
        <v>0</v>
      </c>
      <c r="R350" s="196">
        <f>Q350*H350</f>
        <v>0</v>
      </c>
      <c r="S350" s="196">
        <v>0.108</v>
      </c>
      <c r="T350" s="197">
        <f>S350*H350</f>
        <v>0.64800000000000002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134</v>
      </c>
      <c r="AT350" s="198" t="s">
        <v>129</v>
      </c>
      <c r="AU350" s="198" t="s">
        <v>88</v>
      </c>
      <c r="AY350" s="17" t="s">
        <v>126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7" t="s">
        <v>86</v>
      </c>
      <c r="BK350" s="199">
        <f>ROUND(I350*H350,2)</f>
        <v>0</v>
      </c>
      <c r="BL350" s="17" t="s">
        <v>134</v>
      </c>
      <c r="BM350" s="198" t="s">
        <v>601</v>
      </c>
    </row>
    <row r="351" spans="1:65" s="2" customFormat="1" ht="29.25">
      <c r="A351" s="34"/>
      <c r="B351" s="35"/>
      <c r="C351" s="36"/>
      <c r="D351" s="200" t="s">
        <v>136</v>
      </c>
      <c r="E351" s="36"/>
      <c r="F351" s="201" t="s">
        <v>602</v>
      </c>
      <c r="G351" s="36"/>
      <c r="H351" s="36"/>
      <c r="I351" s="202"/>
      <c r="J351" s="36"/>
      <c r="K351" s="36"/>
      <c r="L351" s="39"/>
      <c r="M351" s="203"/>
      <c r="N351" s="204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136</v>
      </c>
      <c r="AU351" s="17" t="s">
        <v>88</v>
      </c>
    </row>
    <row r="352" spans="1:65" s="2" customFormat="1" ht="16.5" customHeight="1">
      <c r="A352" s="34"/>
      <c r="B352" s="35"/>
      <c r="C352" s="187" t="s">
        <v>603</v>
      </c>
      <c r="D352" s="187" t="s">
        <v>129</v>
      </c>
      <c r="E352" s="188" t="s">
        <v>604</v>
      </c>
      <c r="F352" s="189" t="s">
        <v>605</v>
      </c>
      <c r="G352" s="190" t="s">
        <v>278</v>
      </c>
      <c r="H352" s="191">
        <v>5</v>
      </c>
      <c r="I352" s="192"/>
      <c r="J352" s="193">
        <f>ROUND(I352*H352,2)</f>
        <v>0</v>
      </c>
      <c r="K352" s="189" t="s">
        <v>133</v>
      </c>
      <c r="L352" s="39"/>
      <c r="M352" s="194" t="s">
        <v>1</v>
      </c>
      <c r="N352" s="195" t="s">
        <v>43</v>
      </c>
      <c r="O352" s="71"/>
      <c r="P352" s="196">
        <f>O352*H352</f>
        <v>0</v>
      </c>
      <c r="Q352" s="196">
        <v>0</v>
      </c>
      <c r="R352" s="196">
        <f>Q352*H352</f>
        <v>0</v>
      </c>
      <c r="S352" s="196">
        <v>2.8000000000000001E-2</v>
      </c>
      <c r="T352" s="197">
        <f>S352*H352</f>
        <v>0.14000000000000001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8" t="s">
        <v>134</v>
      </c>
      <c r="AT352" s="198" t="s">
        <v>129</v>
      </c>
      <c r="AU352" s="198" t="s">
        <v>88</v>
      </c>
      <c r="AY352" s="17" t="s">
        <v>126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7" t="s">
        <v>86</v>
      </c>
      <c r="BK352" s="199">
        <f>ROUND(I352*H352,2)</f>
        <v>0</v>
      </c>
      <c r="BL352" s="17" t="s">
        <v>134</v>
      </c>
      <c r="BM352" s="198" t="s">
        <v>606</v>
      </c>
    </row>
    <row r="353" spans="1:65" s="2" customFormat="1" ht="29.25">
      <c r="A353" s="34"/>
      <c r="B353" s="35"/>
      <c r="C353" s="36"/>
      <c r="D353" s="200" t="s">
        <v>136</v>
      </c>
      <c r="E353" s="36"/>
      <c r="F353" s="201" t="s">
        <v>607</v>
      </c>
      <c r="G353" s="36"/>
      <c r="H353" s="36"/>
      <c r="I353" s="202"/>
      <c r="J353" s="36"/>
      <c r="K353" s="36"/>
      <c r="L353" s="39"/>
      <c r="M353" s="203"/>
      <c r="N353" s="204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136</v>
      </c>
      <c r="AU353" s="17" t="s">
        <v>88</v>
      </c>
    </row>
    <row r="354" spans="1:65" s="13" customFormat="1" ht="11.25">
      <c r="B354" s="205"/>
      <c r="C354" s="206"/>
      <c r="D354" s="200" t="s">
        <v>138</v>
      </c>
      <c r="E354" s="207" t="s">
        <v>1</v>
      </c>
      <c r="F354" s="208" t="s">
        <v>608</v>
      </c>
      <c r="G354" s="206"/>
      <c r="H354" s="209">
        <v>5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138</v>
      </c>
      <c r="AU354" s="215" t="s">
        <v>88</v>
      </c>
      <c r="AV354" s="13" t="s">
        <v>88</v>
      </c>
      <c r="AW354" s="13" t="s">
        <v>35</v>
      </c>
      <c r="AX354" s="13" t="s">
        <v>86</v>
      </c>
      <c r="AY354" s="215" t="s">
        <v>126</v>
      </c>
    </row>
    <row r="355" spans="1:65" s="2" customFormat="1" ht="37.9" customHeight="1">
      <c r="A355" s="34"/>
      <c r="B355" s="35"/>
      <c r="C355" s="187" t="s">
        <v>609</v>
      </c>
      <c r="D355" s="187" t="s">
        <v>129</v>
      </c>
      <c r="E355" s="188" t="s">
        <v>610</v>
      </c>
      <c r="F355" s="189" t="s">
        <v>611</v>
      </c>
      <c r="G355" s="190" t="s">
        <v>612</v>
      </c>
      <c r="H355" s="191">
        <v>0.5</v>
      </c>
      <c r="I355" s="192"/>
      <c r="J355" s="193">
        <f>ROUND(I355*H355,2)</f>
        <v>0</v>
      </c>
      <c r="K355" s="189" t="s">
        <v>133</v>
      </c>
      <c r="L355" s="39"/>
      <c r="M355" s="194" t="s">
        <v>1</v>
      </c>
      <c r="N355" s="195" t="s">
        <v>43</v>
      </c>
      <c r="O355" s="71"/>
      <c r="P355" s="196">
        <f>O355*H355</f>
        <v>0</v>
      </c>
      <c r="Q355" s="196">
        <v>0</v>
      </c>
      <c r="R355" s="196">
        <f>Q355*H355</f>
        <v>0</v>
      </c>
      <c r="S355" s="196">
        <v>1</v>
      </c>
      <c r="T355" s="197">
        <f>S355*H355</f>
        <v>0.5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8" t="s">
        <v>134</v>
      </c>
      <c r="AT355" s="198" t="s">
        <v>129</v>
      </c>
      <c r="AU355" s="198" t="s">
        <v>88</v>
      </c>
      <c r="AY355" s="17" t="s">
        <v>126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7" t="s">
        <v>86</v>
      </c>
      <c r="BK355" s="199">
        <f>ROUND(I355*H355,2)</f>
        <v>0</v>
      </c>
      <c r="BL355" s="17" t="s">
        <v>134</v>
      </c>
      <c r="BM355" s="198" t="s">
        <v>613</v>
      </c>
    </row>
    <row r="356" spans="1:65" s="2" customFormat="1" ht="19.5">
      <c r="A356" s="34"/>
      <c r="B356" s="35"/>
      <c r="C356" s="36"/>
      <c r="D356" s="200" t="s">
        <v>136</v>
      </c>
      <c r="E356" s="36"/>
      <c r="F356" s="201" t="s">
        <v>614</v>
      </c>
      <c r="G356" s="36"/>
      <c r="H356" s="36"/>
      <c r="I356" s="202"/>
      <c r="J356" s="36"/>
      <c r="K356" s="36"/>
      <c r="L356" s="39"/>
      <c r="M356" s="203"/>
      <c r="N356" s="204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136</v>
      </c>
      <c r="AU356" s="17" t="s">
        <v>88</v>
      </c>
    </row>
    <row r="357" spans="1:65" s="2" customFormat="1" ht="24.2" customHeight="1">
      <c r="A357" s="34"/>
      <c r="B357" s="35"/>
      <c r="C357" s="187" t="s">
        <v>615</v>
      </c>
      <c r="D357" s="187" t="s">
        <v>129</v>
      </c>
      <c r="E357" s="188" t="s">
        <v>616</v>
      </c>
      <c r="F357" s="189" t="s">
        <v>617</v>
      </c>
      <c r="G357" s="190" t="s">
        <v>132</v>
      </c>
      <c r="H357" s="191">
        <v>4</v>
      </c>
      <c r="I357" s="192"/>
      <c r="J357" s="193">
        <f>ROUND(I357*H357,2)</f>
        <v>0</v>
      </c>
      <c r="K357" s="189" t="s">
        <v>133</v>
      </c>
      <c r="L357" s="39"/>
      <c r="M357" s="194" t="s">
        <v>1</v>
      </c>
      <c r="N357" s="195" t="s">
        <v>43</v>
      </c>
      <c r="O357" s="71"/>
      <c r="P357" s="196">
        <f>O357*H357</f>
        <v>0</v>
      </c>
      <c r="Q357" s="196">
        <v>0</v>
      </c>
      <c r="R357" s="196">
        <f>Q357*H357</f>
        <v>0</v>
      </c>
      <c r="S357" s="196">
        <v>3.4000000000000002E-2</v>
      </c>
      <c r="T357" s="197">
        <f>S357*H357</f>
        <v>0.13600000000000001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134</v>
      </c>
      <c r="AT357" s="198" t="s">
        <v>129</v>
      </c>
      <c r="AU357" s="198" t="s">
        <v>88</v>
      </c>
      <c r="AY357" s="17" t="s">
        <v>126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7" t="s">
        <v>86</v>
      </c>
      <c r="BK357" s="199">
        <f>ROUND(I357*H357,2)</f>
        <v>0</v>
      </c>
      <c r="BL357" s="17" t="s">
        <v>134</v>
      </c>
      <c r="BM357" s="198" t="s">
        <v>618</v>
      </c>
    </row>
    <row r="358" spans="1:65" s="2" customFormat="1" ht="29.25">
      <c r="A358" s="34"/>
      <c r="B358" s="35"/>
      <c r="C358" s="36"/>
      <c r="D358" s="200" t="s">
        <v>136</v>
      </c>
      <c r="E358" s="36"/>
      <c r="F358" s="201" t="s">
        <v>619</v>
      </c>
      <c r="G358" s="36"/>
      <c r="H358" s="36"/>
      <c r="I358" s="202"/>
      <c r="J358" s="36"/>
      <c r="K358" s="36"/>
      <c r="L358" s="39"/>
      <c r="M358" s="203"/>
      <c r="N358" s="204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136</v>
      </c>
      <c r="AU358" s="17" t="s">
        <v>88</v>
      </c>
    </row>
    <row r="359" spans="1:65" s="12" customFormat="1" ht="22.9" customHeight="1">
      <c r="B359" s="171"/>
      <c r="C359" s="172"/>
      <c r="D359" s="173" t="s">
        <v>77</v>
      </c>
      <c r="E359" s="185" t="s">
        <v>620</v>
      </c>
      <c r="F359" s="185" t="s">
        <v>621</v>
      </c>
      <c r="G359" s="172"/>
      <c r="H359" s="172"/>
      <c r="I359" s="175"/>
      <c r="J359" s="186">
        <f>BK359</f>
        <v>0</v>
      </c>
      <c r="K359" s="172"/>
      <c r="L359" s="177"/>
      <c r="M359" s="178"/>
      <c r="N359" s="179"/>
      <c r="O359" s="179"/>
      <c r="P359" s="180">
        <f>SUM(P360:P382)</f>
        <v>0</v>
      </c>
      <c r="Q359" s="179"/>
      <c r="R359" s="180">
        <f>SUM(R360:R382)</f>
        <v>0</v>
      </c>
      <c r="S359" s="179"/>
      <c r="T359" s="181">
        <f>SUM(T360:T382)</f>
        <v>0</v>
      </c>
      <c r="AR359" s="182" t="s">
        <v>86</v>
      </c>
      <c r="AT359" s="183" t="s">
        <v>77</v>
      </c>
      <c r="AU359" s="183" t="s">
        <v>86</v>
      </c>
      <c r="AY359" s="182" t="s">
        <v>126</v>
      </c>
      <c r="BK359" s="184">
        <f>SUM(BK360:BK382)</f>
        <v>0</v>
      </c>
    </row>
    <row r="360" spans="1:65" s="2" customFormat="1" ht="37.9" customHeight="1">
      <c r="A360" s="34"/>
      <c r="B360" s="35"/>
      <c r="C360" s="187" t="s">
        <v>622</v>
      </c>
      <c r="D360" s="187" t="s">
        <v>129</v>
      </c>
      <c r="E360" s="188" t="s">
        <v>623</v>
      </c>
      <c r="F360" s="189" t="s">
        <v>624</v>
      </c>
      <c r="G360" s="190" t="s">
        <v>612</v>
      </c>
      <c r="H360" s="191">
        <v>153.399</v>
      </c>
      <c r="I360" s="192"/>
      <c r="J360" s="193">
        <f>ROUND(I360*H360,2)</f>
        <v>0</v>
      </c>
      <c r="K360" s="189" t="s">
        <v>625</v>
      </c>
      <c r="L360" s="39"/>
      <c r="M360" s="194" t="s">
        <v>1</v>
      </c>
      <c r="N360" s="195" t="s">
        <v>43</v>
      </c>
      <c r="O360" s="71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8" t="s">
        <v>134</v>
      </c>
      <c r="AT360" s="198" t="s">
        <v>129</v>
      </c>
      <c r="AU360" s="198" t="s">
        <v>88</v>
      </c>
      <c r="AY360" s="17" t="s">
        <v>126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7" t="s">
        <v>86</v>
      </c>
      <c r="BK360" s="199">
        <f>ROUND(I360*H360,2)</f>
        <v>0</v>
      </c>
      <c r="BL360" s="17" t="s">
        <v>134</v>
      </c>
      <c r="BM360" s="198" t="s">
        <v>626</v>
      </c>
    </row>
    <row r="361" spans="1:65" s="2" customFormat="1" ht="29.25">
      <c r="A361" s="34"/>
      <c r="B361" s="35"/>
      <c r="C361" s="36"/>
      <c r="D361" s="200" t="s">
        <v>136</v>
      </c>
      <c r="E361" s="36"/>
      <c r="F361" s="201" t="s">
        <v>627</v>
      </c>
      <c r="G361" s="36"/>
      <c r="H361" s="36"/>
      <c r="I361" s="202"/>
      <c r="J361" s="36"/>
      <c r="K361" s="36"/>
      <c r="L361" s="39"/>
      <c r="M361" s="203"/>
      <c r="N361" s="204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136</v>
      </c>
      <c r="AU361" s="17" t="s">
        <v>88</v>
      </c>
    </row>
    <row r="362" spans="1:65" s="13" customFormat="1" ht="11.25">
      <c r="B362" s="205"/>
      <c r="C362" s="206"/>
      <c r="D362" s="200" t="s">
        <v>138</v>
      </c>
      <c r="E362" s="207" t="s">
        <v>1</v>
      </c>
      <c r="F362" s="208" t="s">
        <v>214</v>
      </c>
      <c r="G362" s="206"/>
      <c r="H362" s="209">
        <v>153.399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138</v>
      </c>
      <c r="AU362" s="215" t="s">
        <v>88</v>
      </c>
      <c r="AV362" s="13" t="s">
        <v>88</v>
      </c>
      <c r="AW362" s="13" t="s">
        <v>35</v>
      </c>
      <c r="AX362" s="13" t="s">
        <v>86</v>
      </c>
      <c r="AY362" s="215" t="s">
        <v>126</v>
      </c>
    </row>
    <row r="363" spans="1:65" s="2" customFormat="1" ht="44.25" customHeight="1">
      <c r="A363" s="34"/>
      <c r="B363" s="35"/>
      <c r="C363" s="187" t="s">
        <v>628</v>
      </c>
      <c r="D363" s="187" t="s">
        <v>129</v>
      </c>
      <c r="E363" s="188" t="s">
        <v>629</v>
      </c>
      <c r="F363" s="189" t="s">
        <v>630</v>
      </c>
      <c r="G363" s="190" t="s">
        <v>612</v>
      </c>
      <c r="H363" s="191">
        <v>697.66499999999996</v>
      </c>
      <c r="I363" s="192"/>
      <c r="J363" s="193">
        <f>ROUND(I363*H363,2)</f>
        <v>0</v>
      </c>
      <c r="K363" s="189" t="s">
        <v>625</v>
      </c>
      <c r="L363" s="39"/>
      <c r="M363" s="194" t="s">
        <v>1</v>
      </c>
      <c r="N363" s="195" t="s">
        <v>43</v>
      </c>
      <c r="O363" s="71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8" t="s">
        <v>134</v>
      </c>
      <c r="AT363" s="198" t="s">
        <v>129</v>
      </c>
      <c r="AU363" s="198" t="s">
        <v>88</v>
      </c>
      <c r="AY363" s="17" t="s">
        <v>126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7" t="s">
        <v>86</v>
      </c>
      <c r="BK363" s="199">
        <f>ROUND(I363*H363,2)</f>
        <v>0</v>
      </c>
      <c r="BL363" s="17" t="s">
        <v>134</v>
      </c>
      <c r="BM363" s="198" t="s">
        <v>631</v>
      </c>
    </row>
    <row r="364" spans="1:65" s="2" customFormat="1" ht="29.25">
      <c r="A364" s="34"/>
      <c r="B364" s="35"/>
      <c r="C364" s="36"/>
      <c r="D364" s="200" t="s">
        <v>136</v>
      </c>
      <c r="E364" s="36"/>
      <c r="F364" s="201" t="s">
        <v>630</v>
      </c>
      <c r="G364" s="36"/>
      <c r="H364" s="36"/>
      <c r="I364" s="202"/>
      <c r="J364" s="36"/>
      <c r="K364" s="36"/>
      <c r="L364" s="39"/>
      <c r="M364" s="203"/>
      <c r="N364" s="204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136</v>
      </c>
      <c r="AU364" s="17" t="s">
        <v>88</v>
      </c>
    </row>
    <row r="365" spans="1:65" s="13" customFormat="1" ht="11.25">
      <c r="B365" s="205"/>
      <c r="C365" s="206"/>
      <c r="D365" s="200" t="s">
        <v>138</v>
      </c>
      <c r="E365" s="207" t="s">
        <v>1</v>
      </c>
      <c r="F365" s="208" t="s">
        <v>632</v>
      </c>
      <c r="G365" s="206"/>
      <c r="H365" s="209">
        <v>697.66499999999996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138</v>
      </c>
      <c r="AU365" s="215" t="s">
        <v>88</v>
      </c>
      <c r="AV365" s="13" t="s">
        <v>88</v>
      </c>
      <c r="AW365" s="13" t="s">
        <v>35</v>
      </c>
      <c r="AX365" s="13" t="s">
        <v>86</v>
      </c>
      <c r="AY365" s="215" t="s">
        <v>126</v>
      </c>
    </row>
    <row r="366" spans="1:65" s="2" customFormat="1" ht="44.25" customHeight="1">
      <c r="A366" s="34"/>
      <c r="B366" s="35"/>
      <c r="C366" s="187" t="s">
        <v>633</v>
      </c>
      <c r="D366" s="187" t="s">
        <v>129</v>
      </c>
      <c r="E366" s="188" t="s">
        <v>634</v>
      </c>
      <c r="F366" s="189" t="s">
        <v>635</v>
      </c>
      <c r="G366" s="190" t="s">
        <v>612</v>
      </c>
      <c r="H366" s="191">
        <v>689.38900000000001</v>
      </c>
      <c r="I366" s="192"/>
      <c r="J366" s="193">
        <f>ROUND(I366*H366,2)</f>
        <v>0</v>
      </c>
      <c r="K366" s="189" t="s">
        <v>625</v>
      </c>
      <c r="L366" s="39"/>
      <c r="M366" s="194" t="s">
        <v>1</v>
      </c>
      <c r="N366" s="195" t="s">
        <v>43</v>
      </c>
      <c r="O366" s="71"/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8" t="s">
        <v>134</v>
      </c>
      <c r="AT366" s="198" t="s">
        <v>129</v>
      </c>
      <c r="AU366" s="198" t="s">
        <v>88</v>
      </c>
      <c r="AY366" s="17" t="s">
        <v>126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7" t="s">
        <v>86</v>
      </c>
      <c r="BK366" s="199">
        <f>ROUND(I366*H366,2)</f>
        <v>0</v>
      </c>
      <c r="BL366" s="17" t="s">
        <v>134</v>
      </c>
      <c r="BM366" s="198" t="s">
        <v>636</v>
      </c>
    </row>
    <row r="367" spans="1:65" s="2" customFormat="1" ht="29.25">
      <c r="A367" s="34"/>
      <c r="B367" s="35"/>
      <c r="C367" s="36"/>
      <c r="D367" s="200" t="s">
        <v>136</v>
      </c>
      <c r="E367" s="36"/>
      <c r="F367" s="201" t="s">
        <v>635</v>
      </c>
      <c r="G367" s="36"/>
      <c r="H367" s="36"/>
      <c r="I367" s="202"/>
      <c r="J367" s="36"/>
      <c r="K367" s="36"/>
      <c r="L367" s="39"/>
      <c r="M367" s="203"/>
      <c r="N367" s="204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136</v>
      </c>
      <c r="AU367" s="17" t="s">
        <v>88</v>
      </c>
    </row>
    <row r="368" spans="1:65" s="13" customFormat="1" ht="11.25">
      <c r="B368" s="205"/>
      <c r="C368" s="206"/>
      <c r="D368" s="200" t="s">
        <v>138</v>
      </c>
      <c r="E368" s="207" t="s">
        <v>1</v>
      </c>
      <c r="F368" s="208" t="s">
        <v>218</v>
      </c>
      <c r="G368" s="206"/>
      <c r="H368" s="209">
        <v>689.38900000000001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138</v>
      </c>
      <c r="AU368" s="215" t="s">
        <v>88</v>
      </c>
      <c r="AV368" s="13" t="s">
        <v>88</v>
      </c>
      <c r="AW368" s="13" t="s">
        <v>35</v>
      </c>
      <c r="AX368" s="13" t="s">
        <v>86</v>
      </c>
      <c r="AY368" s="215" t="s">
        <v>126</v>
      </c>
    </row>
    <row r="369" spans="1:65" s="2" customFormat="1" ht="24.2" customHeight="1">
      <c r="A369" s="34"/>
      <c r="B369" s="35"/>
      <c r="C369" s="187" t="s">
        <v>637</v>
      </c>
      <c r="D369" s="187" t="s">
        <v>129</v>
      </c>
      <c r="E369" s="188" t="s">
        <v>638</v>
      </c>
      <c r="F369" s="189" t="s">
        <v>639</v>
      </c>
      <c r="G369" s="190" t="s">
        <v>612</v>
      </c>
      <c r="H369" s="191">
        <v>477.41300000000001</v>
      </c>
      <c r="I369" s="192"/>
      <c r="J369" s="193">
        <f>ROUND(I369*H369,2)</f>
        <v>0</v>
      </c>
      <c r="K369" s="189" t="s">
        <v>133</v>
      </c>
      <c r="L369" s="39"/>
      <c r="M369" s="194" t="s">
        <v>1</v>
      </c>
      <c r="N369" s="195" t="s">
        <v>43</v>
      </c>
      <c r="O369" s="7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8" t="s">
        <v>134</v>
      </c>
      <c r="AT369" s="198" t="s">
        <v>129</v>
      </c>
      <c r="AU369" s="198" t="s">
        <v>88</v>
      </c>
      <c r="AY369" s="17" t="s">
        <v>126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7" t="s">
        <v>86</v>
      </c>
      <c r="BK369" s="199">
        <f>ROUND(I369*H369,2)</f>
        <v>0</v>
      </c>
      <c r="BL369" s="17" t="s">
        <v>134</v>
      </c>
      <c r="BM369" s="198" t="s">
        <v>640</v>
      </c>
    </row>
    <row r="370" spans="1:65" s="2" customFormat="1" ht="19.5">
      <c r="A370" s="34"/>
      <c r="B370" s="35"/>
      <c r="C370" s="36"/>
      <c r="D370" s="200" t="s">
        <v>136</v>
      </c>
      <c r="E370" s="36"/>
      <c r="F370" s="201" t="s">
        <v>641</v>
      </c>
      <c r="G370" s="36"/>
      <c r="H370" s="36"/>
      <c r="I370" s="202"/>
      <c r="J370" s="36"/>
      <c r="K370" s="36"/>
      <c r="L370" s="39"/>
      <c r="M370" s="203"/>
      <c r="N370" s="204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136</v>
      </c>
      <c r="AU370" s="17" t="s">
        <v>88</v>
      </c>
    </row>
    <row r="371" spans="1:65" s="13" customFormat="1" ht="11.25">
      <c r="B371" s="205"/>
      <c r="C371" s="206"/>
      <c r="D371" s="200" t="s">
        <v>138</v>
      </c>
      <c r="E371" s="207" t="s">
        <v>212</v>
      </c>
      <c r="F371" s="208" t="s">
        <v>642</v>
      </c>
      <c r="G371" s="206"/>
      <c r="H371" s="209">
        <v>477.41300000000001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138</v>
      </c>
      <c r="AU371" s="215" t="s">
        <v>88</v>
      </c>
      <c r="AV371" s="13" t="s">
        <v>88</v>
      </c>
      <c r="AW371" s="13" t="s">
        <v>35</v>
      </c>
      <c r="AX371" s="13" t="s">
        <v>86</v>
      </c>
      <c r="AY371" s="215" t="s">
        <v>126</v>
      </c>
    </row>
    <row r="372" spans="1:65" s="2" customFormat="1" ht="24.2" customHeight="1">
      <c r="A372" s="34"/>
      <c r="B372" s="35"/>
      <c r="C372" s="187" t="s">
        <v>643</v>
      </c>
      <c r="D372" s="187" t="s">
        <v>129</v>
      </c>
      <c r="E372" s="188" t="s">
        <v>644</v>
      </c>
      <c r="F372" s="189" t="s">
        <v>645</v>
      </c>
      <c r="G372" s="190" t="s">
        <v>612</v>
      </c>
      <c r="H372" s="191">
        <v>4774.13</v>
      </c>
      <c r="I372" s="192"/>
      <c r="J372" s="193">
        <f>ROUND(I372*H372,2)</f>
        <v>0</v>
      </c>
      <c r="K372" s="189" t="s">
        <v>133</v>
      </c>
      <c r="L372" s="39"/>
      <c r="M372" s="194" t="s">
        <v>1</v>
      </c>
      <c r="N372" s="195" t="s">
        <v>43</v>
      </c>
      <c r="O372" s="71"/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8" t="s">
        <v>134</v>
      </c>
      <c r="AT372" s="198" t="s">
        <v>129</v>
      </c>
      <c r="AU372" s="198" t="s">
        <v>88</v>
      </c>
      <c r="AY372" s="17" t="s">
        <v>126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7" t="s">
        <v>86</v>
      </c>
      <c r="BK372" s="199">
        <f>ROUND(I372*H372,2)</f>
        <v>0</v>
      </c>
      <c r="BL372" s="17" t="s">
        <v>134</v>
      </c>
      <c r="BM372" s="198" t="s">
        <v>646</v>
      </c>
    </row>
    <row r="373" spans="1:65" s="2" customFormat="1" ht="29.25">
      <c r="A373" s="34"/>
      <c r="B373" s="35"/>
      <c r="C373" s="36"/>
      <c r="D373" s="200" t="s">
        <v>136</v>
      </c>
      <c r="E373" s="36"/>
      <c r="F373" s="201" t="s">
        <v>647</v>
      </c>
      <c r="G373" s="36"/>
      <c r="H373" s="36"/>
      <c r="I373" s="202"/>
      <c r="J373" s="36"/>
      <c r="K373" s="36"/>
      <c r="L373" s="39"/>
      <c r="M373" s="203"/>
      <c r="N373" s="204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136</v>
      </c>
      <c r="AU373" s="17" t="s">
        <v>88</v>
      </c>
    </row>
    <row r="374" spans="1:65" s="13" customFormat="1" ht="11.25">
      <c r="B374" s="205"/>
      <c r="C374" s="206"/>
      <c r="D374" s="200" t="s">
        <v>138</v>
      </c>
      <c r="E374" s="207" t="s">
        <v>1</v>
      </c>
      <c r="F374" s="208" t="s">
        <v>648</v>
      </c>
      <c r="G374" s="206"/>
      <c r="H374" s="209">
        <v>4774.13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138</v>
      </c>
      <c r="AU374" s="215" t="s">
        <v>88</v>
      </c>
      <c r="AV374" s="13" t="s">
        <v>88</v>
      </c>
      <c r="AW374" s="13" t="s">
        <v>35</v>
      </c>
      <c r="AX374" s="13" t="s">
        <v>86</v>
      </c>
      <c r="AY374" s="215" t="s">
        <v>126</v>
      </c>
    </row>
    <row r="375" spans="1:65" s="2" customFormat="1" ht="24.2" customHeight="1">
      <c r="A375" s="34"/>
      <c r="B375" s="35"/>
      <c r="C375" s="187" t="s">
        <v>649</v>
      </c>
      <c r="D375" s="187" t="s">
        <v>129</v>
      </c>
      <c r="E375" s="188" t="s">
        <v>650</v>
      </c>
      <c r="F375" s="189" t="s">
        <v>651</v>
      </c>
      <c r="G375" s="190" t="s">
        <v>612</v>
      </c>
      <c r="H375" s="191">
        <v>842.78800000000001</v>
      </c>
      <c r="I375" s="192"/>
      <c r="J375" s="193">
        <f>ROUND(I375*H375,2)</f>
        <v>0</v>
      </c>
      <c r="K375" s="189" t="s">
        <v>133</v>
      </c>
      <c r="L375" s="39"/>
      <c r="M375" s="194" t="s">
        <v>1</v>
      </c>
      <c r="N375" s="195" t="s">
        <v>43</v>
      </c>
      <c r="O375" s="71"/>
      <c r="P375" s="196">
        <f>O375*H375</f>
        <v>0</v>
      </c>
      <c r="Q375" s="196">
        <v>0</v>
      </c>
      <c r="R375" s="196">
        <f>Q375*H375</f>
        <v>0</v>
      </c>
      <c r="S375" s="196">
        <v>0</v>
      </c>
      <c r="T375" s="19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8" t="s">
        <v>134</v>
      </c>
      <c r="AT375" s="198" t="s">
        <v>129</v>
      </c>
      <c r="AU375" s="198" t="s">
        <v>88</v>
      </c>
      <c r="AY375" s="17" t="s">
        <v>126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7" t="s">
        <v>86</v>
      </c>
      <c r="BK375" s="199">
        <f>ROUND(I375*H375,2)</f>
        <v>0</v>
      </c>
      <c r="BL375" s="17" t="s">
        <v>134</v>
      </c>
      <c r="BM375" s="198" t="s">
        <v>652</v>
      </c>
    </row>
    <row r="376" spans="1:65" s="2" customFormat="1" ht="19.5">
      <c r="A376" s="34"/>
      <c r="B376" s="35"/>
      <c r="C376" s="36"/>
      <c r="D376" s="200" t="s">
        <v>136</v>
      </c>
      <c r="E376" s="36"/>
      <c r="F376" s="201" t="s">
        <v>653</v>
      </c>
      <c r="G376" s="36"/>
      <c r="H376" s="36"/>
      <c r="I376" s="202"/>
      <c r="J376" s="36"/>
      <c r="K376" s="36"/>
      <c r="L376" s="39"/>
      <c r="M376" s="203"/>
      <c r="N376" s="204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136</v>
      </c>
      <c r="AU376" s="17" t="s">
        <v>88</v>
      </c>
    </row>
    <row r="377" spans="1:65" s="13" customFormat="1" ht="22.5">
      <c r="B377" s="205"/>
      <c r="C377" s="206"/>
      <c r="D377" s="200" t="s">
        <v>138</v>
      </c>
      <c r="E377" s="207" t="s">
        <v>214</v>
      </c>
      <c r="F377" s="208" t="s">
        <v>654</v>
      </c>
      <c r="G377" s="206"/>
      <c r="H377" s="209">
        <v>153.399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138</v>
      </c>
      <c r="AU377" s="215" t="s">
        <v>88</v>
      </c>
      <c r="AV377" s="13" t="s">
        <v>88</v>
      </c>
      <c r="AW377" s="13" t="s">
        <v>35</v>
      </c>
      <c r="AX377" s="13" t="s">
        <v>78</v>
      </c>
      <c r="AY377" s="215" t="s">
        <v>126</v>
      </c>
    </row>
    <row r="378" spans="1:65" s="13" customFormat="1" ht="11.25">
      <c r="B378" s="205"/>
      <c r="C378" s="206"/>
      <c r="D378" s="200" t="s">
        <v>138</v>
      </c>
      <c r="E378" s="207" t="s">
        <v>218</v>
      </c>
      <c r="F378" s="208" t="s">
        <v>219</v>
      </c>
      <c r="G378" s="206"/>
      <c r="H378" s="209">
        <v>689.38900000000001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138</v>
      </c>
      <c r="AU378" s="215" t="s">
        <v>88</v>
      </c>
      <c r="AV378" s="13" t="s">
        <v>88</v>
      </c>
      <c r="AW378" s="13" t="s">
        <v>35</v>
      </c>
      <c r="AX378" s="13" t="s">
        <v>78</v>
      </c>
      <c r="AY378" s="215" t="s">
        <v>126</v>
      </c>
    </row>
    <row r="379" spans="1:65" s="14" customFormat="1" ht="11.25">
      <c r="B379" s="216"/>
      <c r="C379" s="217"/>
      <c r="D379" s="200" t="s">
        <v>138</v>
      </c>
      <c r="E379" s="218" t="s">
        <v>216</v>
      </c>
      <c r="F379" s="219" t="s">
        <v>144</v>
      </c>
      <c r="G379" s="217"/>
      <c r="H379" s="220">
        <v>842.78800000000001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138</v>
      </c>
      <c r="AU379" s="226" t="s">
        <v>88</v>
      </c>
      <c r="AV379" s="14" t="s">
        <v>134</v>
      </c>
      <c r="AW379" s="14" t="s">
        <v>35</v>
      </c>
      <c r="AX379" s="14" t="s">
        <v>86</v>
      </c>
      <c r="AY379" s="226" t="s">
        <v>126</v>
      </c>
    </row>
    <row r="380" spans="1:65" s="2" customFormat="1" ht="24.2" customHeight="1">
      <c r="A380" s="34"/>
      <c r="B380" s="35"/>
      <c r="C380" s="187" t="s">
        <v>655</v>
      </c>
      <c r="D380" s="187" t="s">
        <v>129</v>
      </c>
      <c r="E380" s="188" t="s">
        <v>656</v>
      </c>
      <c r="F380" s="189" t="s">
        <v>657</v>
      </c>
      <c r="G380" s="190" t="s">
        <v>612</v>
      </c>
      <c r="H380" s="191">
        <v>8427.8799999999992</v>
      </c>
      <c r="I380" s="192"/>
      <c r="J380" s="193">
        <f>ROUND(I380*H380,2)</f>
        <v>0</v>
      </c>
      <c r="K380" s="189" t="s">
        <v>133</v>
      </c>
      <c r="L380" s="39"/>
      <c r="M380" s="194" t="s">
        <v>1</v>
      </c>
      <c r="N380" s="195" t="s">
        <v>43</v>
      </c>
      <c r="O380" s="71"/>
      <c r="P380" s="196">
        <f>O380*H380</f>
        <v>0</v>
      </c>
      <c r="Q380" s="196">
        <v>0</v>
      </c>
      <c r="R380" s="196">
        <f>Q380*H380</f>
        <v>0</v>
      </c>
      <c r="S380" s="196">
        <v>0</v>
      </c>
      <c r="T380" s="19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8" t="s">
        <v>134</v>
      </c>
      <c r="AT380" s="198" t="s">
        <v>129</v>
      </c>
      <c r="AU380" s="198" t="s">
        <v>88</v>
      </c>
      <c r="AY380" s="17" t="s">
        <v>126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7" t="s">
        <v>86</v>
      </c>
      <c r="BK380" s="199">
        <f>ROUND(I380*H380,2)</f>
        <v>0</v>
      </c>
      <c r="BL380" s="17" t="s">
        <v>134</v>
      </c>
      <c r="BM380" s="198" t="s">
        <v>658</v>
      </c>
    </row>
    <row r="381" spans="1:65" s="2" customFormat="1" ht="29.25">
      <c r="A381" s="34"/>
      <c r="B381" s="35"/>
      <c r="C381" s="36"/>
      <c r="D381" s="200" t="s">
        <v>136</v>
      </c>
      <c r="E381" s="36"/>
      <c r="F381" s="201" t="s">
        <v>647</v>
      </c>
      <c r="G381" s="36"/>
      <c r="H381" s="36"/>
      <c r="I381" s="202"/>
      <c r="J381" s="36"/>
      <c r="K381" s="36"/>
      <c r="L381" s="39"/>
      <c r="M381" s="203"/>
      <c r="N381" s="204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136</v>
      </c>
      <c r="AU381" s="17" t="s">
        <v>88</v>
      </c>
    </row>
    <row r="382" spans="1:65" s="13" customFormat="1" ht="11.25">
      <c r="B382" s="205"/>
      <c r="C382" s="206"/>
      <c r="D382" s="200" t="s">
        <v>138</v>
      </c>
      <c r="E382" s="207" t="s">
        <v>1</v>
      </c>
      <c r="F382" s="208" t="s">
        <v>659</v>
      </c>
      <c r="G382" s="206"/>
      <c r="H382" s="209">
        <v>8427.8799999999992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138</v>
      </c>
      <c r="AU382" s="215" t="s">
        <v>88</v>
      </c>
      <c r="AV382" s="13" t="s">
        <v>88</v>
      </c>
      <c r="AW382" s="13" t="s">
        <v>35</v>
      </c>
      <c r="AX382" s="13" t="s">
        <v>86</v>
      </c>
      <c r="AY382" s="215" t="s">
        <v>126</v>
      </c>
    </row>
    <row r="383" spans="1:65" s="12" customFormat="1" ht="22.9" customHeight="1">
      <c r="B383" s="171"/>
      <c r="C383" s="172"/>
      <c r="D383" s="173" t="s">
        <v>77</v>
      </c>
      <c r="E383" s="185" t="s">
        <v>660</v>
      </c>
      <c r="F383" s="185" t="s">
        <v>661</v>
      </c>
      <c r="G383" s="172"/>
      <c r="H383" s="172"/>
      <c r="I383" s="175"/>
      <c r="J383" s="186">
        <f>BK383</f>
        <v>0</v>
      </c>
      <c r="K383" s="172"/>
      <c r="L383" s="177"/>
      <c r="M383" s="178"/>
      <c r="N383" s="179"/>
      <c r="O383" s="179"/>
      <c r="P383" s="180">
        <f>SUM(P384:P385)</f>
        <v>0</v>
      </c>
      <c r="Q383" s="179"/>
      <c r="R383" s="180">
        <f>SUM(R384:R385)</f>
        <v>0</v>
      </c>
      <c r="S383" s="179"/>
      <c r="T383" s="181">
        <f>SUM(T384:T385)</f>
        <v>0</v>
      </c>
      <c r="AR383" s="182" t="s">
        <v>86</v>
      </c>
      <c r="AT383" s="183" t="s">
        <v>77</v>
      </c>
      <c r="AU383" s="183" t="s">
        <v>86</v>
      </c>
      <c r="AY383" s="182" t="s">
        <v>126</v>
      </c>
      <c r="BK383" s="184">
        <f>SUM(BK384:BK385)</f>
        <v>0</v>
      </c>
    </row>
    <row r="384" spans="1:65" s="2" customFormat="1" ht="24.2" customHeight="1">
      <c r="A384" s="34"/>
      <c r="B384" s="35"/>
      <c r="C384" s="187" t="s">
        <v>662</v>
      </c>
      <c r="D384" s="187" t="s">
        <v>129</v>
      </c>
      <c r="E384" s="188" t="s">
        <v>663</v>
      </c>
      <c r="F384" s="189" t="s">
        <v>664</v>
      </c>
      <c r="G384" s="190" t="s">
        <v>612</v>
      </c>
      <c r="H384" s="191">
        <v>921.85699999999997</v>
      </c>
      <c r="I384" s="192"/>
      <c r="J384" s="193">
        <f>ROUND(I384*H384,2)</f>
        <v>0</v>
      </c>
      <c r="K384" s="189" t="s">
        <v>133</v>
      </c>
      <c r="L384" s="39"/>
      <c r="M384" s="194" t="s">
        <v>1</v>
      </c>
      <c r="N384" s="195" t="s">
        <v>43</v>
      </c>
      <c r="O384" s="71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8" t="s">
        <v>134</v>
      </c>
      <c r="AT384" s="198" t="s">
        <v>129</v>
      </c>
      <c r="AU384" s="198" t="s">
        <v>88</v>
      </c>
      <c r="AY384" s="17" t="s">
        <v>126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7" t="s">
        <v>86</v>
      </c>
      <c r="BK384" s="199">
        <f>ROUND(I384*H384,2)</f>
        <v>0</v>
      </c>
      <c r="BL384" s="17" t="s">
        <v>134</v>
      </c>
      <c r="BM384" s="198" t="s">
        <v>665</v>
      </c>
    </row>
    <row r="385" spans="1:65" s="2" customFormat="1" ht="19.5">
      <c r="A385" s="34"/>
      <c r="B385" s="35"/>
      <c r="C385" s="36"/>
      <c r="D385" s="200" t="s">
        <v>136</v>
      </c>
      <c r="E385" s="36"/>
      <c r="F385" s="201" t="s">
        <v>666</v>
      </c>
      <c r="G385" s="36"/>
      <c r="H385" s="36"/>
      <c r="I385" s="202"/>
      <c r="J385" s="36"/>
      <c r="K385" s="36"/>
      <c r="L385" s="39"/>
      <c r="M385" s="203"/>
      <c r="N385" s="204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136</v>
      </c>
      <c r="AU385" s="17" t="s">
        <v>88</v>
      </c>
    </row>
    <row r="386" spans="1:65" s="12" customFormat="1" ht="25.9" customHeight="1">
      <c r="B386" s="171"/>
      <c r="C386" s="172"/>
      <c r="D386" s="173" t="s">
        <v>77</v>
      </c>
      <c r="E386" s="174" t="s">
        <v>667</v>
      </c>
      <c r="F386" s="174" t="s">
        <v>668</v>
      </c>
      <c r="G386" s="172"/>
      <c r="H386" s="172"/>
      <c r="I386" s="175"/>
      <c r="J386" s="176">
        <f>BK386</f>
        <v>0</v>
      </c>
      <c r="K386" s="172"/>
      <c r="L386" s="177"/>
      <c r="M386" s="178"/>
      <c r="N386" s="179"/>
      <c r="O386" s="179"/>
      <c r="P386" s="180">
        <f>P387</f>
        <v>0</v>
      </c>
      <c r="Q386" s="179"/>
      <c r="R386" s="180">
        <f>R387</f>
        <v>0.12911794999999998</v>
      </c>
      <c r="S386" s="179"/>
      <c r="T386" s="181">
        <f>T387</f>
        <v>0</v>
      </c>
      <c r="AR386" s="182" t="s">
        <v>88</v>
      </c>
      <c r="AT386" s="183" t="s">
        <v>77</v>
      </c>
      <c r="AU386" s="183" t="s">
        <v>78</v>
      </c>
      <c r="AY386" s="182" t="s">
        <v>126</v>
      </c>
      <c r="BK386" s="184">
        <f>BK387</f>
        <v>0</v>
      </c>
    </row>
    <row r="387" spans="1:65" s="12" customFormat="1" ht="22.9" customHeight="1">
      <c r="B387" s="171"/>
      <c r="C387" s="172"/>
      <c r="D387" s="173" t="s">
        <v>77</v>
      </c>
      <c r="E387" s="185" t="s">
        <v>669</v>
      </c>
      <c r="F387" s="185" t="s">
        <v>670</v>
      </c>
      <c r="G387" s="172"/>
      <c r="H387" s="172"/>
      <c r="I387" s="175"/>
      <c r="J387" s="186">
        <f>BK387</f>
        <v>0</v>
      </c>
      <c r="K387" s="172"/>
      <c r="L387" s="177"/>
      <c r="M387" s="178"/>
      <c r="N387" s="179"/>
      <c r="O387" s="179"/>
      <c r="P387" s="180">
        <f>SUM(P388:P393)</f>
        <v>0</v>
      </c>
      <c r="Q387" s="179"/>
      <c r="R387" s="180">
        <f>SUM(R388:R393)</f>
        <v>0.12911794999999998</v>
      </c>
      <c r="S387" s="179"/>
      <c r="T387" s="181">
        <f>SUM(T388:T393)</f>
        <v>0</v>
      </c>
      <c r="AR387" s="182" t="s">
        <v>88</v>
      </c>
      <c r="AT387" s="183" t="s">
        <v>77</v>
      </c>
      <c r="AU387" s="183" t="s">
        <v>86</v>
      </c>
      <c r="AY387" s="182" t="s">
        <v>126</v>
      </c>
      <c r="BK387" s="184">
        <f>SUM(BK388:BK393)</f>
        <v>0</v>
      </c>
    </row>
    <row r="388" spans="1:65" s="2" customFormat="1" ht="33" customHeight="1">
      <c r="A388" s="34"/>
      <c r="B388" s="35"/>
      <c r="C388" s="187" t="s">
        <v>671</v>
      </c>
      <c r="D388" s="187" t="s">
        <v>129</v>
      </c>
      <c r="E388" s="188" t="s">
        <v>672</v>
      </c>
      <c r="F388" s="189" t="s">
        <v>673</v>
      </c>
      <c r="G388" s="190" t="s">
        <v>247</v>
      </c>
      <c r="H388" s="191">
        <v>189.184</v>
      </c>
      <c r="I388" s="192"/>
      <c r="J388" s="193">
        <f>ROUND(I388*H388,2)</f>
        <v>0</v>
      </c>
      <c r="K388" s="189" t="s">
        <v>133</v>
      </c>
      <c r="L388" s="39"/>
      <c r="M388" s="194" t="s">
        <v>1</v>
      </c>
      <c r="N388" s="195" t="s">
        <v>43</v>
      </c>
      <c r="O388" s="71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8" t="s">
        <v>325</v>
      </c>
      <c r="AT388" s="198" t="s">
        <v>129</v>
      </c>
      <c r="AU388" s="198" t="s">
        <v>88</v>
      </c>
      <c r="AY388" s="17" t="s">
        <v>126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86</v>
      </c>
      <c r="BK388" s="199">
        <f>ROUND(I388*H388,2)</f>
        <v>0</v>
      </c>
      <c r="BL388" s="17" t="s">
        <v>325</v>
      </c>
      <c r="BM388" s="198" t="s">
        <v>674</v>
      </c>
    </row>
    <row r="389" spans="1:65" s="2" customFormat="1" ht="29.25">
      <c r="A389" s="34"/>
      <c r="B389" s="35"/>
      <c r="C389" s="36"/>
      <c r="D389" s="200" t="s">
        <v>136</v>
      </c>
      <c r="E389" s="36"/>
      <c r="F389" s="201" t="s">
        <v>675</v>
      </c>
      <c r="G389" s="36"/>
      <c r="H389" s="36"/>
      <c r="I389" s="202"/>
      <c r="J389" s="36"/>
      <c r="K389" s="36"/>
      <c r="L389" s="39"/>
      <c r="M389" s="203"/>
      <c r="N389" s="204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136</v>
      </c>
      <c r="AU389" s="17" t="s">
        <v>88</v>
      </c>
    </row>
    <row r="390" spans="1:65" s="13" customFormat="1" ht="11.25">
      <c r="B390" s="205"/>
      <c r="C390" s="206"/>
      <c r="D390" s="200" t="s">
        <v>138</v>
      </c>
      <c r="E390" s="207" t="s">
        <v>202</v>
      </c>
      <c r="F390" s="208" t="s">
        <v>676</v>
      </c>
      <c r="G390" s="206"/>
      <c r="H390" s="209">
        <v>189.184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138</v>
      </c>
      <c r="AU390" s="215" t="s">
        <v>88</v>
      </c>
      <c r="AV390" s="13" t="s">
        <v>88</v>
      </c>
      <c r="AW390" s="13" t="s">
        <v>35</v>
      </c>
      <c r="AX390" s="13" t="s">
        <v>86</v>
      </c>
      <c r="AY390" s="215" t="s">
        <v>126</v>
      </c>
    </row>
    <row r="391" spans="1:65" s="2" customFormat="1" ht="24.2" customHeight="1">
      <c r="A391" s="34"/>
      <c r="B391" s="35"/>
      <c r="C391" s="231" t="s">
        <v>677</v>
      </c>
      <c r="D391" s="231" t="s">
        <v>370</v>
      </c>
      <c r="E391" s="232" t="s">
        <v>678</v>
      </c>
      <c r="F391" s="233" t="s">
        <v>679</v>
      </c>
      <c r="G391" s="234" t="s">
        <v>247</v>
      </c>
      <c r="H391" s="235">
        <v>198.643</v>
      </c>
      <c r="I391" s="236"/>
      <c r="J391" s="237">
        <f>ROUND(I391*H391,2)</f>
        <v>0</v>
      </c>
      <c r="K391" s="233" t="s">
        <v>133</v>
      </c>
      <c r="L391" s="238"/>
      <c r="M391" s="239" t="s">
        <v>1</v>
      </c>
      <c r="N391" s="240" t="s">
        <v>43</v>
      </c>
      <c r="O391" s="71"/>
      <c r="P391" s="196">
        <f>O391*H391</f>
        <v>0</v>
      </c>
      <c r="Q391" s="196">
        <v>6.4999999999999997E-4</v>
      </c>
      <c r="R391" s="196">
        <f>Q391*H391</f>
        <v>0.12911794999999998</v>
      </c>
      <c r="S391" s="196">
        <v>0</v>
      </c>
      <c r="T391" s="19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8" t="s">
        <v>415</v>
      </c>
      <c r="AT391" s="198" t="s">
        <v>370</v>
      </c>
      <c r="AU391" s="198" t="s">
        <v>88</v>
      </c>
      <c r="AY391" s="17" t="s">
        <v>126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7" t="s">
        <v>86</v>
      </c>
      <c r="BK391" s="199">
        <f>ROUND(I391*H391,2)</f>
        <v>0</v>
      </c>
      <c r="BL391" s="17" t="s">
        <v>325</v>
      </c>
      <c r="BM391" s="198" t="s">
        <v>680</v>
      </c>
    </row>
    <row r="392" spans="1:65" s="2" customFormat="1" ht="11.25">
      <c r="A392" s="34"/>
      <c r="B392" s="35"/>
      <c r="C392" s="36"/>
      <c r="D392" s="200" t="s">
        <v>136</v>
      </c>
      <c r="E392" s="36"/>
      <c r="F392" s="201" t="s">
        <v>679</v>
      </c>
      <c r="G392" s="36"/>
      <c r="H392" s="36"/>
      <c r="I392" s="202"/>
      <c r="J392" s="36"/>
      <c r="K392" s="36"/>
      <c r="L392" s="39"/>
      <c r="M392" s="203"/>
      <c r="N392" s="204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136</v>
      </c>
      <c r="AU392" s="17" t="s">
        <v>88</v>
      </c>
    </row>
    <row r="393" spans="1:65" s="13" customFormat="1" ht="11.25">
      <c r="B393" s="205"/>
      <c r="C393" s="206"/>
      <c r="D393" s="200" t="s">
        <v>138</v>
      </c>
      <c r="E393" s="207" t="s">
        <v>1</v>
      </c>
      <c r="F393" s="208" t="s">
        <v>681</v>
      </c>
      <c r="G393" s="206"/>
      <c r="H393" s="209">
        <v>198.643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138</v>
      </c>
      <c r="AU393" s="215" t="s">
        <v>88</v>
      </c>
      <c r="AV393" s="13" t="s">
        <v>88</v>
      </c>
      <c r="AW393" s="13" t="s">
        <v>35</v>
      </c>
      <c r="AX393" s="13" t="s">
        <v>86</v>
      </c>
      <c r="AY393" s="215" t="s">
        <v>126</v>
      </c>
    </row>
    <row r="394" spans="1:65" s="12" customFormat="1" ht="25.9" customHeight="1">
      <c r="B394" s="171"/>
      <c r="C394" s="172"/>
      <c r="D394" s="173" t="s">
        <v>77</v>
      </c>
      <c r="E394" s="174" t="s">
        <v>370</v>
      </c>
      <c r="F394" s="174" t="s">
        <v>682</v>
      </c>
      <c r="G394" s="172"/>
      <c r="H394" s="172"/>
      <c r="I394" s="175"/>
      <c r="J394" s="176">
        <f>BK394</f>
        <v>0</v>
      </c>
      <c r="K394" s="172"/>
      <c r="L394" s="177"/>
      <c r="M394" s="178"/>
      <c r="N394" s="179"/>
      <c r="O394" s="179"/>
      <c r="P394" s="180">
        <f>P395</f>
        <v>0</v>
      </c>
      <c r="Q394" s="179"/>
      <c r="R394" s="180">
        <f>R395</f>
        <v>1.8500000000000003E-2</v>
      </c>
      <c r="S394" s="179"/>
      <c r="T394" s="181">
        <f>T395</f>
        <v>0</v>
      </c>
      <c r="AR394" s="182" t="s">
        <v>142</v>
      </c>
      <c r="AT394" s="183" t="s">
        <v>77</v>
      </c>
      <c r="AU394" s="183" t="s">
        <v>78</v>
      </c>
      <c r="AY394" s="182" t="s">
        <v>126</v>
      </c>
      <c r="BK394" s="184">
        <f>BK395</f>
        <v>0</v>
      </c>
    </row>
    <row r="395" spans="1:65" s="12" customFormat="1" ht="22.9" customHeight="1">
      <c r="B395" s="171"/>
      <c r="C395" s="172"/>
      <c r="D395" s="173" t="s">
        <v>77</v>
      </c>
      <c r="E395" s="185" t="s">
        <v>683</v>
      </c>
      <c r="F395" s="185" t="s">
        <v>684</v>
      </c>
      <c r="G395" s="172"/>
      <c r="H395" s="172"/>
      <c r="I395" s="175"/>
      <c r="J395" s="186">
        <f>BK395</f>
        <v>0</v>
      </c>
      <c r="K395" s="172"/>
      <c r="L395" s="177"/>
      <c r="M395" s="178"/>
      <c r="N395" s="179"/>
      <c r="O395" s="179"/>
      <c r="P395" s="180">
        <f>SUM(P396:P406)</f>
        <v>0</v>
      </c>
      <c r="Q395" s="179"/>
      <c r="R395" s="180">
        <f>SUM(R396:R406)</f>
        <v>1.8500000000000003E-2</v>
      </c>
      <c r="S395" s="179"/>
      <c r="T395" s="181">
        <f>SUM(T396:T406)</f>
        <v>0</v>
      </c>
      <c r="AR395" s="182" t="s">
        <v>142</v>
      </c>
      <c r="AT395" s="183" t="s">
        <v>77</v>
      </c>
      <c r="AU395" s="183" t="s">
        <v>86</v>
      </c>
      <c r="AY395" s="182" t="s">
        <v>126</v>
      </c>
      <c r="BK395" s="184">
        <f>SUM(BK396:BK406)</f>
        <v>0</v>
      </c>
    </row>
    <row r="396" spans="1:65" s="2" customFormat="1" ht="24.2" customHeight="1">
      <c r="A396" s="34"/>
      <c r="B396" s="35"/>
      <c r="C396" s="187" t="s">
        <v>685</v>
      </c>
      <c r="D396" s="187" t="s">
        <v>129</v>
      </c>
      <c r="E396" s="188" t="s">
        <v>686</v>
      </c>
      <c r="F396" s="189" t="s">
        <v>687</v>
      </c>
      <c r="G396" s="190" t="s">
        <v>688</v>
      </c>
      <c r="H396" s="191">
        <v>2</v>
      </c>
      <c r="I396" s="192"/>
      <c r="J396" s="193">
        <f>ROUND(I396*H396,2)</f>
        <v>0</v>
      </c>
      <c r="K396" s="189" t="s">
        <v>133</v>
      </c>
      <c r="L396" s="39"/>
      <c r="M396" s="194" t="s">
        <v>1</v>
      </c>
      <c r="N396" s="195" t="s">
        <v>43</v>
      </c>
      <c r="O396" s="71"/>
      <c r="P396" s="196">
        <f>O396*H396</f>
        <v>0</v>
      </c>
      <c r="Q396" s="196">
        <v>8.8000000000000005E-3</v>
      </c>
      <c r="R396" s="196">
        <f>Q396*H396</f>
        <v>1.7600000000000001E-2</v>
      </c>
      <c r="S396" s="196">
        <v>0</v>
      </c>
      <c r="T396" s="19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8" t="s">
        <v>577</v>
      </c>
      <c r="AT396" s="198" t="s">
        <v>129</v>
      </c>
      <c r="AU396" s="198" t="s">
        <v>88</v>
      </c>
      <c r="AY396" s="17" t="s">
        <v>126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7" t="s">
        <v>86</v>
      </c>
      <c r="BK396" s="199">
        <f>ROUND(I396*H396,2)</f>
        <v>0</v>
      </c>
      <c r="BL396" s="17" t="s">
        <v>577</v>
      </c>
      <c r="BM396" s="198" t="s">
        <v>689</v>
      </c>
    </row>
    <row r="397" spans="1:65" s="2" customFormat="1" ht="19.5">
      <c r="A397" s="34"/>
      <c r="B397" s="35"/>
      <c r="C397" s="36"/>
      <c r="D397" s="200" t="s">
        <v>136</v>
      </c>
      <c r="E397" s="36"/>
      <c r="F397" s="201" t="s">
        <v>690</v>
      </c>
      <c r="G397" s="36"/>
      <c r="H397" s="36"/>
      <c r="I397" s="202"/>
      <c r="J397" s="36"/>
      <c r="K397" s="36"/>
      <c r="L397" s="39"/>
      <c r="M397" s="203"/>
      <c r="N397" s="204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136</v>
      </c>
      <c r="AU397" s="17" t="s">
        <v>88</v>
      </c>
    </row>
    <row r="398" spans="1:65" s="2" customFormat="1" ht="24.2" customHeight="1">
      <c r="A398" s="34"/>
      <c r="B398" s="35"/>
      <c r="C398" s="187" t="s">
        <v>691</v>
      </c>
      <c r="D398" s="187" t="s">
        <v>129</v>
      </c>
      <c r="E398" s="188" t="s">
        <v>692</v>
      </c>
      <c r="F398" s="189" t="s">
        <v>693</v>
      </c>
      <c r="G398" s="190" t="s">
        <v>278</v>
      </c>
      <c r="H398" s="191">
        <v>10</v>
      </c>
      <c r="I398" s="192"/>
      <c r="J398" s="193">
        <f>ROUND(I398*H398,2)</f>
        <v>0</v>
      </c>
      <c r="K398" s="189" t="s">
        <v>133</v>
      </c>
      <c r="L398" s="39"/>
      <c r="M398" s="194" t="s">
        <v>1</v>
      </c>
      <c r="N398" s="195" t="s">
        <v>43</v>
      </c>
      <c r="O398" s="71"/>
      <c r="P398" s="196">
        <f>O398*H398</f>
        <v>0</v>
      </c>
      <c r="Q398" s="196">
        <v>0</v>
      </c>
      <c r="R398" s="196">
        <f>Q398*H398</f>
        <v>0</v>
      </c>
      <c r="S398" s="196">
        <v>0</v>
      </c>
      <c r="T398" s="19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8" t="s">
        <v>577</v>
      </c>
      <c r="AT398" s="198" t="s">
        <v>129</v>
      </c>
      <c r="AU398" s="198" t="s">
        <v>88</v>
      </c>
      <c r="AY398" s="17" t="s">
        <v>126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7" t="s">
        <v>86</v>
      </c>
      <c r="BK398" s="199">
        <f>ROUND(I398*H398,2)</f>
        <v>0</v>
      </c>
      <c r="BL398" s="17" t="s">
        <v>577</v>
      </c>
      <c r="BM398" s="198" t="s">
        <v>694</v>
      </c>
    </row>
    <row r="399" spans="1:65" s="2" customFormat="1" ht="39">
      <c r="A399" s="34"/>
      <c r="B399" s="35"/>
      <c r="C399" s="36"/>
      <c r="D399" s="200" t="s">
        <v>136</v>
      </c>
      <c r="E399" s="36"/>
      <c r="F399" s="201" t="s">
        <v>695</v>
      </c>
      <c r="G399" s="36"/>
      <c r="H399" s="36"/>
      <c r="I399" s="202"/>
      <c r="J399" s="36"/>
      <c r="K399" s="36"/>
      <c r="L399" s="39"/>
      <c r="M399" s="203"/>
      <c r="N399" s="204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136</v>
      </c>
      <c r="AU399" s="17" t="s">
        <v>88</v>
      </c>
    </row>
    <row r="400" spans="1:65" s="13" customFormat="1" ht="11.25">
      <c r="B400" s="205"/>
      <c r="C400" s="206"/>
      <c r="D400" s="200" t="s">
        <v>138</v>
      </c>
      <c r="E400" s="207" t="s">
        <v>200</v>
      </c>
      <c r="F400" s="208" t="s">
        <v>201</v>
      </c>
      <c r="G400" s="206"/>
      <c r="H400" s="209">
        <v>10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138</v>
      </c>
      <c r="AU400" s="215" t="s">
        <v>88</v>
      </c>
      <c r="AV400" s="13" t="s">
        <v>88</v>
      </c>
      <c r="AW400" s="13" t="s">
        <v>35</v>
      </c>
      <c r="AX400" s="13" t="s">
        <v>86</v>
      </c>
      <c r="AY400" s="215" t="s">
        <v>126</v>
      </c>
    </row>
    <row r="401" spans="1:65" s="2" customFormat="1" ht="24.2" customHeight="1">
      <c r="A401" s="34"/>
      <c r="B401" s="35"/>
      <c r="C401" s="187" t="s">
        <v>696</v>
      </c>
      <c r="D401" s="187" t="s">
        <v>129</v>
      </c>
      <c r="E401" s="188" t="s">
        <v>697</v>
      </c>
      <c r="F401" s="189" t="s">
        <v>698</v>
      </c>
      <c r="G401" s="190" t="s">
        <v>278</v>
      </c>
      <c r="H401" s="191">
        <v>10</v>
      </c>
      <c r="I401" s="192"/>
      <c r="J401" s="193">
        <f>ROUND(I401*H401,2)</f>
        <v>0</v>
      </c>
      <c r="K401" s="189" t="s">
        <v>133</v>
      </c>
      <c r="L401" s="39"/>
      <c r="M401" s="194" t="s">
        <v>1</v>
      </c>
      <c r="N401" s="195" t="s">
        <v>43</v>
      </c>
      <c r="O401" s="71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8" t="s">
        <v>577</v>
      </c>
      <c r="AT401" s="198" t="s">
        <v>129</v>
      </c>
      <c r="AU401" s="198" t="s">
        <v>88</v>
      </c>
      <c r="AY401" s="17" t="s">
        <v>126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7" t="s">
        <v>86</v>
      </c>
      <c r="BK401" s="199">
        <f>ROUND(I401*H401,2)</f>
        <v>0</v>
      </c>
      <c r="BL401" s="17" t="s">
        <v>577</v>
      </c>
      <c r="BM401" s="198" t="s">
        <v>699</v>
      </c>
    </row>
    <row r="402" spans="1:65" s="2" customFormat="1" ht="39">
      <c r="A402" s="34"/>
      <c r="B402" s="35"/>
      <c r="C402" s="36"/>
      <c r="D402" s="200" t="s">
        <v>136</v>
      </c>
      <c r="E402" s="36"/>
      <c r="F402" s="201" t="s">
        <v>700</v>
      </c>
      <c r="G402" s="36"/>
      <c r="H402" s="36"/>
      <c r="I402" s="202"/>
      <c r="J402" s="36"/>
      <c r="K402" s="36"/>
      <c r="L402" s="39"/>
      <c r="M402" s="203"/>
      <c r="N402" s="204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136</v>
      </c>
      <c r="AU402" s="17" t="s">
        <v>88</v>
      </c>
    </row>
    <row r="403" spans="1:65" s="13" customFormat="1" ht="11.25">
      <c r="B403" s="205"/>
      <c r="C403" s="206"/>
      <c r="D403" s="200" t="s">
        <v>138</v>
      </c>
      <c r="E403" s="207" t="s">
        <v>1</v>
      </c>
      <c r="F403" s="208" t="s">
        <v>200</v>
      </c>
      <c r="G403" s="206"/>
      <c r="H403" s="209">
        <v>10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138</v>
      </c>
      <c r="AU403" s="215" t="s">
        <v>88</v>
      </c>
      <c r="AV403" s="13" t="s">
        <v>88</v>
      </c>
      <c r="AW403" s="13" t="s">
        <v>35</v>
      </c>
      <c r="AX403" s="13" t="s">
        <v>86</v>
      </c>
      <c r="AY403" s="215" t="s">
        <v>126</v>
      </c>
    </row>
    <row r="404" spans="1:65" s="2" customFormat="1" ht="16.5" customHeight="1">
      <c r="A404" s="34"/>
      <c r="B404" s="35"/>
      <c r="C404" s="187" t="s">
        <v>701</v>
      </c>
      <c r="D404" s="187" t="s">
        <v>129</v>
      </c>
      <c r="E404" s="188" t="s">
        <v>702</v>
      </c>
      <c r="F404" s="189" t="s">
        <v>703</v>
      </c>
      <c r="G404" s="190" t="s">
        <v>278</v>
      </c>
      <c r="H404" s="191">
        <v>10</v>
      </c>
      <c r="I404" s="192"/>
      <c r="J404" s="193">
        <f>ROUND(I404*H404,2)</f>
        <v>0</v>
      </c>
      <c r="K404" s="189" t="s">
        <v>133</v>
      </c>
      <c r="L404" s="39"/>
      <c r="M404" s="194" t="s">
        <v>1</v>
      </c>
      <c r="N404" s="195" t="s">
        <v>43</v>
      </c>
      <c r="O404" s="71"/>
      <c r="P404" s="196">
        <f>O404*H404</f>
        <v>0</v>
      </c>
      <c r="Q404" s="196">
        <v>9.0000000000000006E-5</v>
      </c>
      <c r="R404" s="196">
        <f>Q404*H404</f>
        <v>9.0000000000000008E-4</v>
      </c>
      <c r="S404" s="196">
        <v>0</v>
      </c>
      <c r="T404" s="19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8" t="s">
        <v>577</v>
      </c>
      <c r="AT404" s="198" t="s">
        <v>129</v>
      </c>
      <c r="AU404" s="198" t="s">
        <v>88</v>
      </c>
      <c r="AY404" s="17" t="s">
        <v>126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7" t="s">
        <v>86</v>
      </c>
      <c r="BK404" s="199">
        <f>ROUND(I404*H404,2)</f>
        <v>0</v>
      </c>
      <c r="BL404" s="17" t="s">
        <v>577</v>
      </c>
      <c r="BM404" s="198" t="s">
        <v>704</v>
      </c>
    </row>
    <row r="405" spans="1:65" s="2" customFormat="1" ht="19.5">
      <c r="A405" s="34"/>
      <c r="B405" s="35"/>
      <c r="C405" s="36"/>
      <c r="D405" s="200" t="s">
        <v>136</v>
      </c>
      <c r="E405" s="36"/>
      <c r="F405" s="201" t="s">
        <v>705</v>
      </c>
      <c r="G405" s="36"/>
      <c r="H405" s="36"/>
      <c r="I405" s="202"/>
      <c r="J405" s="36"/>
      <c r="K405" s="36"/>
      <c r="L405" s="39"/>
      <c r="M405" s="203"/>
      <c r="N405" s="204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136</v>
      </c>
      <c r="AU405" s="17" t="s">
        <v>88</v>
      </c>
    </row>
    <row r="406" spans="1:65" s="13" customFormat="1" ht="11.25">
      <c r="B406" s="205"/>
      <c r="C406" s="206"/>
      <c r="D406" s="200" t="s">
        <v>138</v>
      </c>
      <c r="E406" s="207" t="s">
        <v>1</v>
      </c>
      <c r="F406" s="208" t="s">
        <v>200</v>
      </c>
      <c r="G406" s="206"/>
      <c r="H406" s="209">
        <v>10</v>
      </c>
      <c r="I406" s="210"/>
      <c r="J406" s="206"/>
      <c r="K406" s="206"/>
      <c r="L406" s="211"/>
      <c r="M406" s="227"/>
      <c r="N406" s="228"/>
      <c r="O406" s="228"/>
      <c r="P406" s="228"/>
      <c r="Q406" s="228"/>
      <c r="R406" s="228"/>
      <c r="S406" s="228"/>
      <c r="T406" s="229"/>
      <c r="AT406" s="215" t="s">
        <v>138</v>
      </c>
      <c r="AU406" s="215" t="s">
        <v>88</v>
      </c>
      <c r="AV406" s="13" t="s">
        <v>88</v>
      </c>
      <c r="AW406" s="13" t="s">
        <v>35</v>
      </c>
      <c r="AX406" s="13" t="s">
        <v>86</v>
      </c>
      <c r="AY406" s="215" t="s">
        <v>126</v>
      </c>
    </row>
    <row r="407" spans="1:65" s="2" customFormat="1" ht="6.95" customHeight="1">
      <c r="A407" s="34"/>
      <c r="B407" s="54"/>
      <c r="C407" s="55"/>
      <c r="D407" s="55"/>
      <c r="E407" s="55"/>
      <c r="F407" s="55"/>
      <c r="G407" s="55"/>
      <c r="H407" s="55"/>
      <c r="I407" s="55"/>
      <c r="J407" s="55"/>
      <c r="K407" s="55"/>
      <c r="L407" s="39"/>
      <c r="M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</sheetData>
  <sheetProtection algorithmName="SHA-512" hashValue="Km+6EKmwOVP5oRHcH8/obUM3DExL4w6NvLgto6HL4T04EDrUeY25Pjy9l/MkvPO2N2yCqoUPQf7yOvGS2AMglg==" saltValue="X4KSl0TsJz7jJX3l04jQ6+mfIE1+6Su3fFiAoee4ncxnp2aqpptjrM31AiR/qJ0O5NlOA1v8l827YMIO6nLLig==" spinCount="100000" sheet="1" objects="1" scenarios="1" formatColumns="0" formatRows="0" autoFilter="0"/>
  <autoFilter ref="C127:K406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94</v>
      </c>
      <c r="AZ2" s="108" t="s">
        <v>706</v>
      </c>
      <c r="BA2" s="108" t="s">
        <v>1</v>
      </c>
      <c r="BB2" s="108" t="s">
        <v>1</v>
      </c>
      <c r="BC2" s="108" t="s">
        <v>707</v>
      </c>
      <c r="BD2" s="108" t="s">
        <v>88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88</v>
      </c>
      <c r="AZ3" s="108" t="s">
        <v>708</v>
      </c>
      <c r="BA3" s="108" t="s">
        <v>1</v>
      </c>
      <c r="BB3" s="108" t="s">
        <v>1</v>
      </c>
      <c r="BC3" s="108" t="s">
        <v>709</v>
      </c>
      <c r="BD3" s="108" t="s">
        <v>88</v>
      </c>
    </row>
    <row r="4" spans="1:5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  <c r="AZ4" s="108" t="s">
        <v>710</v>
      </c>
      <c r="BA4" s="108" t="s">
        <v>1</v>
      </c>
      <c r="BB4" s="108" t="s">
        <v>1</v>
      </c>
      <c r="BC4" s="108" t="s">
        <v>127</v>
      </c>
      <c r="BD4" s="108" t="s">
        <v>88</v>
      </c>
    </row>
    <row r="5" spans="1:56" s="1" customFormat="1" ht="6.95" customHeight="1">
      <c r="B5" s="20"/>
      <c r="L5" s="20"/>
      <c r="AZ5" s="108" t="s">
        <v>711</v>
      </c>
      <c r="BA5" s="108" t="s">
        <v>1</v>
      </c>
      <c r="BB5" s="108" t="s">
        <v>1</v>
      </c>
      <c r="BC5" s="108" t="s">
        <v>302</v>
      </c>
      <c r="BD5" s="108" t="s">
        <v>88</v>
      </c>
    </row>
    <row r="6" spans="1:56" s="1" customFormat="1" ht="12" customHeight="1">
      <c r="B6" s="20"/>
      <c r="D6" s="113" t="s">
        <v>16</v>
      </c>
      <c r="L6" s="20"/>
      <c r="AZ6" s="108" t="s">
        <v>712</v>
      </c>
      <c r="BA6" s="108" t="s">
        <v>1</v>
      </c>
      <c r="BB6" s="108" t="s">
        <v>1</v>
      </c>
      <c r="BC6" s="108" t="s">
        <v>134</v>
      </c>
      <c r="BD6" s="108" t="s">
        <v>88</v>
      </c>
    </row>
    <row r="7" spans="1:56" s="1" customFormat="1" ht="16.5" customHeight="1">
      <c r="B7" s="20"/>
      <c r="E7" s="311" t="str">
        <f>'Rekapitulace stavby'!K6</f>
        <v>Ostrov, oprava komunikacíve vnitrobloku IX. etapa sever</v>
      </c>
      <c r="F7" s="312"/>
      <c r="G7" s="312"/>
      <c r="H7" s="312"/>
      <c r="L7" s="20"/>
      <c r="AZ7" s="108" t="s">
        <v>713</v>
      </c>
      <c r="BA7" s="108" t="s">
        <v>1</v>
      </c>
      <c r="BB7" s="108" t="s">
        <v>1</v>
      </c>
      <c r="BC7" s="108" t="s">
        <v>325</v>
      </c>
      <c r="BD7" s="108" t="s">
        <v>88</v>
      </c>
    </row>
    <row r="8" spans="1:56" s="2" customFormat="1" ht="12" customHeight="1">
      <c r="A8" s="34"/>
      <c r="B8" s="39"/>
      <c r="C8" s="34"/>
      <c r="D8" s="113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714</v>
      </c>
      <c r="BA8" s="108" t="s">
        <v>1</v>
      </c>
      <c r="BB8" s="108" t="s">
        <v>1</v>
      </c>
      <c r="BC8" s="108" t="s">
        <v>86</v>
      </c>
      <c r="BD8" s="108" t="s">
        <v>88</v>
      </c>
    </row>
    <row r="9" spans="1:56" s="2" customFormat="1" ht="16.5" customHeight="1">
      <c r="A9" s="34"/>
      <c r="B9" s="39"/>
      <c r="C9" s="34"/>
      <c r="D9" s="34"/>
      <c r="E9" s="313" t="s">
        <v>715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716</v>
      </c>
      <c r="BA9" s="108" t="s">
        <v>1</v>
      </c>
      <c r="BB9" s="108" t="s">
        <v>1</v>
      </c>
      <c r="BC9" s="108" t="s">
        <v>142</v>
      </c>
      <c r="BD9" s="108" t="s">
        <v>88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717</v>
      </c>
      <c r="BA10" s="108" t="s">
        <v>1</v>
      </c>
      <c r="BB10" s="108" t="s">
        <v>1</v>
      </c>
      <c r="BC10" s="108" t="s">
        <v>718</v>
      </c>
      <c r="BD10" s="108" t="s">
        <v>88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29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31</v>
      </c>
      <c r="E20" s="34"/>
      <c r="F20" s="34"/>
      <c r="G20" s="34"/>
      <c r="H20" s="34"/>
      <c r="I20" s="113" t="s">
        <v>24</v>
      </c>
      <c r="J20" s="114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33</v>
      </c>
      <c r="F21" s="34"/>
      <c r="G21" s="34"/>
      <c r="H21" s="34"/>
      <c r="I21" s="113" t="s">
        <v>27</v>
      </c>
      <c r="J21" s="114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24</v>
      </c>
      <c r="J23" s="114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27</v>
      </c>
      <c r="J24" s="114" t="s">
        <v>34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38</v>
      </c>
      <c r="E30" s="34"/>
      <c r="F30" s="34"/>
      <c r="G30" s="34"/>
      <c r="H30" s="34"/>
      <c r="I30" s="34"/>
      <c r="J30" s="121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40</v>
      </c>
      <c r="G32" s="34"/>
      <c r="H32" s="34"/>
      <c r="I32" s="122" t="s">
        <v>39</v>
      </c>
      <c r="J32" s="122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13" t="s">
        <v>43</v>
      </c>
      <c r="F33" s="124">
        <f>ROUND((SUM(BE121:BE219)),  2)</f>
        <v>0</v>
      </c>
      <c r="G33" s="34"/>
      <c r="H33" s="34"/>
      <c r="I33" s="125">
        <v>0.21</v>
      </c>
      <c r="J33" s="124">
        <f>ROUND(((SUM(BE121:BE219))*I33),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44</v>
      </c>
      <c r="F34" s="124">
        <f>ROUND((SUM(BF121:BF219)),  2)</f>
        <v>0</v>
      </c>
      <c r="G34" s="34"/>
      <c r="H34" s="34"/>
      <c r="I34" s="125">
        <v>0.15</v>
      </c>
      <c r="J34" s="124">
        <f>ROUND(((SUM(BF121:BF219))*I34),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45</v>
      </c>
      <c r="F35" s="124">
        <f>ROUND((SUM(BG121:BG219)),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46</v>
      </c>
      <c r="F36" s="124">
        <f>ROUND((SUM(BH121:BH219)),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47</v>
      </c>
      <c r="F37" s="124">
        <f>ROUND((SUM(BI121:BI219)),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51</v>
      </c>
      <c r="E50" s="134"/>
      <c r="F50" s="134"/>
      <c r="G50" s="133" t="s">
        <v>52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53</v>
      </c>
      <c r="E61" s="136"/>
      <c r="F61" s="137" t="s">
        <v>54</v>
      </c>
      <c r="G61" s="135" t="s">
        <v>53</v>
      </c>
      <c r="H61" s="136"/>
      <c r="I61" s="136"/>
      <c r="J61" s="138" t="s">
        <v>54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55</v>
      </c>
      <c r="E65" s="139"/>
      <c r="F65" s="139"/>
      <c r="G65" s="133" t="s">
        <v>56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53</v>
      </c>
      <c r="E76" s="136"/>
      <c r="F76" s="137" t="s">
        <v>54</v>
      </c>
      <c r="G76" s="135" t="s">
        <v>53</v>
      </c>
      <c r="H76" s="136"/>
      <c r="I76" s="136"/>
      <c r="J76" s="138" t="s">
        <v>54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Ostrov, oprava komunikacíve vnitrobloku IX. etapa sever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801 - Vegetační úpravy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Ostrov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Ostrov</v>
      </c>
      <c r="G91" s="36"/>
      <c r="H91" s="36"/>
      <c r="I91" s="29" t="s">
        <v>31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105</v>
      </c>
      <c r="D94" s="145"/>
      <c r="E94" s="145"/>
      <c r="F94" s="145"/>
      <c r="G94" s="145"/>
      <c r="H94" s="145"/>
      <c r="I94" s="145"/>
      <c r="J94" s="146" t="s">
        <v>106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107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8"/>
      <c r="C97" s="149"/>
      <c r="D97" s="150" t="s">
        <v>109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234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239</v>
      </c>
      <c r="E99" s="157"/>
      <c r="F99" s="157"/>
      <c r="G99" s="157"/>
      <c r="H99" s="157"/>
      <c r="I99" s="157"/>
      <c r="J99" s="158">
        <f>J198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242</v>
      </c>
      <c r="E100" s="151"/>
      <c r="F100" s="151"/>
      <c r="G100" s="151"/>
      <c r="H100" s="151"/>
      <c r="I100" s="151"/>
      <c r="J100" s="152">
        <f>J201</f>
        <v>0</v>
      </c>
      <c r="K100" s="149"/>
      <c r="L100" s="153"/>
    </row>
    <row r="101" spans="1:31" s="10" customFormat="1" ht="19.899999999999999" customHeight="1">
      <c r="B101" s="154"/>
      <c r="C101" s="155"/>
      <c r="D101" s="156" t="s">
        <v>243</v>
      </c>
      <c r="E101" s="157"/>
      <c r="F101" s="157"/>
      <c r="G101" s="157"/>
      <c r="H101" s="157"/>
      <c r="I101" s="157"/>
      <c r="J101" s="158">
        <f>J202</f>
        <v>0</v>
      </c>
      <c r="K101" s="155"/>
      <c r="L101" s="159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8" t="str">
        <f>E7</f>
        <v>Ostrov, oprava komunikacíve vnitrobloku IX. etapa sever</v>
      </c>
      <c r="F111" s="319"/>
      <c r="G111" s="319"/>
      <c r="H111" s="31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0" t="str">
        <f>E9</f>
        <v>SO 801 - Vegetační úpravy</v>
      </c>
      <c r="F113" s="320"/>
      <c r="G113" s="320"/>
      <c r="H113" s="32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Ostrov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>Město Ostrov</v>
      </c>
      <c r="G117" s="36"/>
      <c r="H117" s="36"/>
      <c r="I117" s="29" t="s">
        <v>31</v>
      </c>
      <c r="J117" s="32" t="str">
        <f>E21</f>
        <v>Ing. Igor Hrazdil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29</v>
      </c>
      <c r="D118" s="36"/>
      <c r="E118" s="36"/>
      <c r="F118" s="27" t="str">
        <f>IF(E18="","",E18)</f>
        <v>Vyplň údaj</v>
      </c>
      <c r="G118" s="36"/>
      <c r="H118" s="36"/>
      <c r="I118" s="29" t="s">
        <v>36</v>
      </c>
      <c r="J118" s="32" t="str">
        <f>E24</f>
        <v>Ing. Igor Hrazdil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0"/>
      <c r="B120" s="161"/>
      <c r="C120" s="162" t="s">
        <v>112</v>
      </c>
      <c r="D120" s="163" t="s">
        <v>63</v>
      </c>
      <c r="E120" s="163" t="s">
        <v>59</v>
      </c>
      <c r="F120" s="163" t="s">
        <v>60</v>
      </c>
      <c r="G120" s="163" t="s">
        <v>113</v>
      </c>
      <c r="H120" s="163" t="s">
        <v>114</v>
      </c>
      <c r="I120" s="163" t="s">
        <v>115</v>
      </c>
      <c r="J120" s="163" t="s">
        <v>106</v>
      </c>
      <c r="K120" s="164" t="s">
        <v>116</v>
      </c>
      <c r="L120" s="165"/>
      <c r="M120" s="75" t="s">
        <v>1</v>
      </c>
      <c r="N120" s="76" t="s">
        <v>42</v>
      </c>
      <c r="O120" s="76" t="s">
        <v>117</v>
      </c>
      <c r="P120" s="76" t="s">
        <v>118</v>
      </c>
      <c r="Q120" s="76" t="s">
        <v>119</v>
      </c>
      <c r="R120" s="76" t="s">
        <v>120</v>
      </c>
      <c r="S120" s="76" t="s">
        <v>121</v>
      </c>
      <c r="T120" s="77" t="s">
        <v>122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4"/>
      <c r="B121" s="35"/>
      <c r="C121" s="82" t="s">
        <v>123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P122+P201</f>
        <v>0</v>
      </c>
      <c r="Q121" s="79"/>
      <c r="R121" s="168">
        <f>R122+R201</f>
        <v>4.5808070000000001</v>
      </c>
      <c r="S121" s="79"/>
      <c r="T121" s="169">
        <f>T122+T201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77</v>
      </c>
      <c r="AU121" s="17" t="s">
        <v>108</v>
      </c>
      <c r="BK121" s="170">
        <f>BK122+BK201</f>
        <v>0</v>
      </c>
    </row>
    <row r="122" spans="1:65" s="12" customFormat="1" ht="25.9" customHeight="1">
      <c r="B122" s="171"/>
      <c r="C122" s="172"/>
      <c r="D122" s="173" t="s">
        <v>77</v>
      </c>
      <c r="E122" s="174" t="s">
        <v>124</v>
      </c>
      <c r="F122" s="174" t="s">
        <v>125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P123+P198</f>
        <v>0</v>
      </c>
      <c r="Q122" s="179"/>
      <c r="R122" s="180">
        <f>R123+R198</f>
        <v>4.5617669999999997</v>
      </c>
      <c r="S122" s="179"/>
      <c r="T122" s="181">
        <f>T123+T198</f>
        <v>0</v>
      </c>
      <c r="AR122" s="182" t="s">
        <v>86</v>
      </c>
      <c r="AT122" s="183" t="s">
        <v>77</v>
      </c>
      <c r="AU122" s="183" t="s">
        <v>78</v>
      </c>
      <c r="AY122" s="182" t="s">
        <v>126</v>
      </c>
      <c r="BK122" s="184">
        <f>BK123+BK198</f>
        <v>0</v>
      </c>
    </row>
    <row r="123" spans="1:65" s="12" customFormat="1" ht="22.9" customHeight="1">
      <c r="B123" s="171"/>
      <c r="C123" s="172"/>
      <c r="D123" s="173" t="s">
        <v>77</v>
      </c>
      <c r="E123" s="185" t="s">
        <v>86</v>
      </c>
      <c r="F123" s="185" t="s">
        <v>244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SUM(P124:P197)</f>
        <v>0</v>
      </c>
      <c r="Q123" s="179"/>
      <c r="R123" s="180">
        <f>SUM(R124:R197)</f>
        <v>4.5617669999999997</v>
      </c>
      <c r="S123" s="179"/>
      <c r="T123" s="181">
        <f>SUM(T124:T197)</f>
        <v>0</v>
      </c>
      <c r="AR123" s="182" t="s">
        <v>86</v>
      </c>
      <c r="AT123" s="183" t="s">
        <v>77</v>
      </c>
      <c r="AU123" s="183" t="s">
        <v>86</v>
      </c>
      <c r="AY123" s="182" t="s">
        <v>126</v>
      </c>
      <c r="BK123" s="184">
        <f>SUM(BK124:BK197)</f>
        <v>0</v>
      </c>
    </row>
    <row r="124" spans="1:65" s="2" customFormat="1" ht="24.2" customHeight="1">
      <c r="A124" s="34"/>
      <c r="B124" s="35"/>
      <c r="C124" s="187" t="s">
        <v>86</v>
      </c>
      <c r="D124" s="187" t="s">
        <v>129</v>
      </c>
      <c r="E124" s="188" t="s">
        <v>719</v>
      </c>
      <c r="F124" s="189" t="s">
        <v>720</v>
      </c>
      <c r="G124" s="190" t="s">
        <v>132</v>
      </c>
      <c r="H124" s="191">
        <v>1</v>
      </c>
      <c r="I124" s="192"/>
      <c r="J124" s="193">
        <f>ROUND(I124*H124,2)</f>
        <v>0</v>
      </c>
      <c r="K124" s="189" t="s">
        <v>133</v>
      </c>
      <c r="L124" s="39"/>
      <c r="M124" s="194" t="s">
        <v>1</v>
      </c>
      <c r="N124" s="195" t="s">
        <v>43</v>
      </c>
      <c r="O124" s="7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134</v>
      </c>
      <c r="AT124" s="198" t="s">
        <v>129</v>
      </c>
      <c r="AU124" s="198" t="s">
        <v>88</v>
      </c>
      <c r="AY124" s="17" t="s">
        <v>126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86</v>
      </c>
      <c r="BK124" s="199">
        <f>ROUND(I124*H124,2)</f>
        <v>0</v>
      </c>
      <c r="BL124" s="17" t="s">
        <v>134</v>
      </c>
      <c r="BM124" s="198" t="s">
        <v>721</v>
      </c>
    </row>
    <row r="125" spans="1:65" s="2" customFormat="1" ht="19.5">
      <c r="A125" s="34"/>
      <c r="B125" s="35"/>
      <c r="C125" s="36"/>
      <c r="D125" s="200" t="s">
        <v>136</v>
      </c>
      <c r="E125" s="36"/>
      <c r="F125" s="201" t="s">
        <v>722</v>
      </c>
      <c r="G125" s="36"/>
      <c r="H125" s="36"/>
      <c r="I125" s="202"/>
      <c r="J125" s="36"/>
      <c r="K125" s="36"/>
      <c r="L125" s="39"/>
      <c r="M125" s="203"/>
      <c r="N125" s="204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136</v>
      </c>
      <c r="AU125" s="17" t="s">
        <v>88</v>
      </c>
    </row>
    <row r="126" spans="1:65" s="13" customFormat="1" ht="11.25">
      <c r="B126" s="205"/>
      <c r="C126" s="206"/>
      <c r="D126" s="200" t="s">
        <v>138</v>
      </c>
      <c r="E126" s="207" t="s">
        <v>714</v>
      </c>
      <c r="F126" s="208" t="s">
        <v>86</v>
      </c>
      <c r="G126" s="206"/>
      <c r="H126" s="209">
        <v>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138</v>
      </c>
      <c r="AU126" s="215" t="s">
        <v>88</v>
      </c>
      <c r="AV126" s="13" t="s">
        <v>88</v>
      </c>
      <c r="AW126" s="13" t="s">
        <v>35</v>
      </c>
      <c r="AX126" s="13" t="s">
        <v>86</v>
      </c>
      <c r="AY126" s="215" t="s">
        <v>126</v>
      </c>
    </row>
    <row r="127" spans="1:65" s="2" customFormat="1" ht="24.2" customHeight="1">
      <c r="A127" s="34"/>
      <c r="B127" s="35"/>
      <c r="C127" s="187" t="s">
        <v>88</v>
      </c>
      <c r="D127" s="187" t="s">
        <v>129</v>
      </c>
      <c r="E127" s="188" t="s">
        <v>723</v>
      </c>
      <c r="F127" s="189" t="s">
        <v>724</v>
      </c>
      <c r="G127" s="190" t="s">
        <v>132</v>
      </c>
      <c r="H127" s="191">
        <v>3</v>
      </c>
      <c r="I127" s="192"/>
      <c r="J127" s="193">
        <f>ROUND(I127*H127,2)</f>
        <v>0</v>
      </c>
      <c r="K127" s="189" t="s">
        <v>133</v>
      </c>
      <c r="L127" s="39"/>
      <c r="M127" s="194" t="s">
        <v>1</v>
      </c>
      <c r="N127" s="195" t="s">
        <v>43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134</v>
      </c>
      <c r="AT127" s="198" t="s">
        <v>129</v>
      </c>
      <c r="AU127" s="198" t="s">
        <v>88</v>
      </c>
      <c r="AY127" s="17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86</v>
      </c>
      <c r="BK127" s="199">
        <f>ROUND(I127*H127,2)</f>
        <v>0</v>
      </c>
      <c r="BL127" s="17" t="s">
        <v>134</v>
      </c>
      <c r="BM127" s="198" t="s">
        <v>725</v>
      </c>
    </row>
    <row r="128" spans="1:65" s="2" customFormat="1" ht="19.5">
      <c r="A128" s="34"/>
      <c r="B128" s="35"/>
      <c r="C128" s="36"/>
      <c r="D128" s="200" t="s">
        <v>136</v>
      </c>
      <c r="E128" s="36"/>
      <c r="F128" s="201" t="s">
        <v>726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136</v>
      </c>
      <c r="AU128" s="17" t="s">
        <v>88</v>
      </c>
    </row>
    <row r="129" spans="1:65" s="13" customFormat="1" ht="11.25">
      <c r="B129" s="205"/>
      <c r="C129" s="206"/>
      <c r="D129" s="200" t="s">
        <v>138</v>
      </c>
      <c r="E129" s="207" t="s">
        <v>716</v>
      </c>
      <c r="F129" s="208" t="s">
        <v>142</v>
      </c>
      <c r="G129" s="206"/>
      <c r="H129" s="209">
        <v>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138</v>
      </c>
      <c r="AU129" s="215" t="s">
        <v>88</v>
      </c>
      <c r="AV129" s="13" t="s">
        <v>88</v>
      </c>
      <c r="AW129" s="13" t="s">
        <v>35</v>
      </c>
      <c r="AX129" s="13" t="s">
        <v>86</v>
      </c>
      <c r="AY129" s="215" t="s">
        <v>126</v>
      </c>
    </row>
    <row r="130" spans="1:65" s="2" customFormat="1" ht="33" customHeight="1">
      <c r="A130" s="34"/>
      <c r="B130" s="35"/>
      <c r="C130" s="187" t="s">
        <v>142</v>
      </c>
      <c r="D130" s="187" t="s">
        <v>129</v>
      </c>
      <c r="E130" s="188" t="s">
        <v>727</v>
      </c>
      <c r="F130" s="189" t="s">
        <v>728</v>
      </c>
      <c r="G130" s="190" t="s">
        <v>132</v>
      </c>
      <c r="H130" s="191">
        <v>1</v>
      </c>
      <c r="I130" s="192"/>
      <c r="J130" s="193">
        <f>ROUND(I130*H130,2)</f>
        <v>0</v>
      </c>
      <c r="K130" s="189" t="s">
        <v>133</v>
      </c>
      <c r="L130" s="39"/>
      <c r="M130" s="194" t="s">
        <v>1</v>
      </c>
      <c r="N130" s="195" t="s">
        <v>43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134</v>
      </c>
      <c r="AT130" s="198" t="s">
        <v>129</v>
      </c>
      <c r="AU130" s="198" t="s">
        <v>88</v>
      </c>
      <c r="AY130" s="17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86</v>
      </c>
      <c r="BK130" s="199">
        <f>ROUND(I130*H130,2)</f>
        <v>0</v>
      </c>
      <c r="BL130" s="17" t="s">
        <v>134</v>
      </c>
      <c r="BM130" s="198" t="s">
        <v>729</v>
      </c>
    </row>
    <row r="131" spans="1:65" s="2" customFormat="1" ht="19.5">
      <c r="A131" s="34"/>
      <c r="B131" s="35"/>
      <c r="C131" s="36"/>
      <c r="D131" s="200" t="s">
        <v>136</v>
      </c>
      <c r="E131" s="36"/>
      <c r="F131" s="201" t="s">
        <v>730</v>
      </c>
      <c r="G131" s="36"/>
      <c r="H131" s="36"/>
      <c r="I131" s="202"/>
      <c r="J131" s="36"/>
      <c r="K131" s="36"/>
      <c r="L131" s="39"/>
      <c r="M131" s="203"/>
      <c r="N131" s="20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136</v>
      </c>
      <c r="AU131" s="17" t="s">
        <v>88</v>
      </c>
    </row>
    <row r="132" spans="1:65" s="13" customFormat="1" ht="11.25">
      <c r="B132" s="205"/>
      <c r="C132" s="206"/>
      <c r="D132" s="200" t="s">
        <v>138</v>
      </c>
      <c r="E132" s="207" t="s">
        <v>1</v>
      </c>
      <c r="F132" s="208" t="s">
        <v>714</v>
      </c>
      <c r="G132" s="206"/>
      <c r="H132" s="209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138</v>
      </c>
      <c r="AU132" s="215" t="s">
        <v>88</v>
      </c>
      <c r="AV132" s="13" t="s">
        <v>88</v>
      </c>
      <c r="AW132" s="13" t="s">
        <v>35</v>
      </c>
      <c r="AX132" s="13" t="s">
        <v>86</v>
      </c>
      <c r="AY132" s="215" t="s">
        <v>126</v>
      </c>
    </row>
    <row r="133" spans="1:65" s="2" customFormat="1" ht="33" customHeight="1">
      <c r="A133" s="34"/>
      <c r="B133" s="35"/>
      <c r="C133" s="187" t="s">
        <v>134</v>
      </c>
      <c r="D133" s="187" t="s">
        <v>129</v>
      </c>
      <c r="E133" s="188" t="s">
        <v>731</v>
      </c>
      <c r="F133" s="189" t="s">
        <v>732</v>
      </c>
      <c r="G133" s="190" t="s">
        <v>132</v>
      </c>
      <c r="H133" s="191">
        <v>3</v>
      </c>
      <c r="I133" s="192"/>
      <c r="J133" s="193">
        <f>ROUND(I133*H133,2)</f>
        <v>0</v>
      </c>
      <c r="K133" s="189" t="s">
        <v>133</v>
      </c>
      <c r="L133" s="39"/>
      <c r="M133" s="194" t="s">
        <v>1</v>
      </c>
      <c r="N133" s="195" t="s">
        <v>43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134</v>
      </c>
      <c r="AT133" s="198" t="s">
        <v>129</v>
      </c>
      <c r="AU133" s="198" t="s">
        <v>88</v>
      </c>
      <c r="AY133" s="17" t="s">
        <v>126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86</v>
      </c>
      <c r="BK133" s="199">
        <f>ROUND(I133*H133,2)</f>
        <v>0</v>
      </c>
      <c r="BL133" s="17" t="s">
        <v>134</v>
      </c>
      <c r="BM133" s="198" t="s">
        <v>733</v>
      </c>
    </row>
    <row r="134" spans="1:65" s="2" customFormat="1" ht="19.5">
      <c r="A134" s="34"/>
      <c r="B134" s="35"/>
      <c r="C134" s="36"/>
      <c r="D134" s="200" t="s">
        <v>136</v>
      </c>
      <c r="E134" s="36"/>
      <c r="F134" s="201" t="s">
        <v>734</v>
      </c>
      <c r="G134" s="36"/>
      <c r="H134" s="36"/>
      <c r="I134" s="202"/>
      <c r="J134" s="36"/>
      <c r="K134" s="36"/>
      <c r="L134" s="39"/>
      <c r="M134" s="203"/>
      <c r="N134" s="20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136</v>
      </c>
      <c r="AU134" s="17" t="s">
        <v>88</v>
      </c>
    </row>
    <row r="135" spans="1:65" s="13" customFormat="1" ht="11.25">
      <c r="B135" s="205"/>
      <c r="C135" s="206"/>
      <c r="D135" s="200" t="s">
        <v>138</v>
      </c>
      <c r="E135" s="207" t="s">
        <v>1</v>
      </c>
      <c r="F135" s="208" t="s">
        <v>716</v>
      </c>
      <c r="G135" s="206"/>
      <c r="H135" s="209">
        <v>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138</v>
      </c>
      <c r="AU135" s="215" t="s">
        <v>88</v>
      </c>
      <c r="AV135" s="13" t="s">
        <v>88</v>
      </c>
      <c r="AW135" s="13" t="s">
        <v>35</v>
      </c>
      <c r="AX135" s="13" t="s">
        <v>86</v>
      </c>
      <c r="AY135" s="215" t="s">
        <v>126</v>
      </c>
    </row>
    <row r="136" spans="1:65" s="2" customFormat="1" ht="33" customHeight="1">
      <c r="A136" s="34"/>
      <c r="B136" s="35"/>
      <c r="C136" s="187" t="s">
        <v>140</v>
      </c>
      <c r="D136" s="187" t="s">
        <v>129</v>
      </c>
      <c r="E136" s="188" t="s">
        <v>735</v>
      </c>
      <c r="F136" s="189" t="s">
        <v>736</v>
      </c>
      <c r="G136" s="190" t="s">
        <v>288</v>
      </c>
      <c r="H136" s="191">
        <v>117.378</v>
      </c>
      <c r="I136" s="192"/>
      <c r="J136" s="193">
        <f>ROUND(I136*H136,2)</f>
        <v>0</v>
      </c>
      <c r="K136" s="189" t="s">
        <v>133</v>
      </c>
      <c r="L136" s="39"/>
      <c r="M136" s="194" t="s">
        <v>1</v>
      </c>
      <c r="N136" s="195" t="s">
        <v>43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134</v>
      </c>
      <c r="AT136" s="198" t="s">
        <v>129</v>
      </c>
      <c r="AU136" s="198" t="s">
        <v>88</v>
      </c>
      <c r="AY136" s="17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86</v>
      </c>
      <c r="BK136" s="199">
        <f>ROUND(I136*H136,2)</f>
        <v>0</v>
      </c>
      <c r="BL136" s="17" t="s">
        <v>134</v>
      </c>
      <c r="BM136" s="198" t="s">
        <v>737</v>
      </c>
    </row>
    <row r="137" spans="1:65" s="2" customFormat="1" ht="19.5">
      <c r="A137" s="34"/>
      <c r="B137" s="35"/>
      <c r="C137" s="36"/>
      <c r="D137" s="200" t="s">
        <v>136</v>
      </c>
      <c r="E137" s="36"/>
      <c r="F137" s="201" t="s">
        <v>738</v>
      </c>
      <c r="G137" s="36"/>
      <c r="H137" s="36"/>
      <c r="I137" s="202"/>
      <c r="J137" s="36"/>
      <c r="K137" s="36"/>
      <c r="L137" s="39"/>
      <c r="M137" s="203"/>
      <c r="N137" s="20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136</v>
      </c>
      <c r="AU137" s="17" t="s">
        <v>88</v>
      </c>
    </row>
    <row r="138" spans="1:65" s="13" customFormat="1" ht="11.25">
      <c r="B138" s="205"/>
      <c r="C138" s="206"/>
      <c r="D138" s="200" t="s">
        <v>138</v>
      </c>
      <c r="E138" s="207" t="s">
        <v>708</v>
      </c>
      <c r="F138" s="208" t="s">
        <v>739</v>
      </c>
      <c r="G138" s="206"/>
      <c r="H138" s="209">
        <v>117.378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138</v>
      </c>
      <c r="AU138" s="215" t="s">
        <v>88</v>
      </c>
      <c r="AV138" s="13" t="s">
        <v>88</v>
      </c>
      <c r="AW138" s="13" t="s">
        <v>35</v>
      </c>
      <c r="AX138" s="13" t="s">
        <v>86</v>
      </c>
      <c r="AY138" s="215" t="s">
        <v>126</v>
      </c>
    </row>
    <row r="139" spans="1:65" s="2" customFormat="1" ht="24.2" customHeight="1">
      <c r="A139" s="34"/>
      <c r="B139" s="35"/>
      <c r="C139" s="187" t="s">
        <v>269</v>
      </c>
      <c r="D139" s="187" t="s">
        <v>129</v>
      </c>
      <c r="E139" s="188" t="s">
        <v>740</v>
      </c>
      <c r="F139" s="189" t="s">
        <v>741</v>
      </c>
      <c r="G139" s="190" t="s">
        <v>132</v>
      </c>
      <c r="H139" s="191">
        <v>1</v>
      </c>
      <c r="I139" s="192"/>
      <c r="J139" s="193">
        <f>ROUND(I139*H139,2)</f>
        <v>0</v>
      </c>
      <c r="K139" s="189" t="s">
        <v>133</v>
      </c>
      <c r="L139" s="39"/>
      <c r="M139" s="194" t="s">
        <v>1</v>
      </c>
      <c r="N139" s="195" t="s">
        <v>43</v>
      </c>
      <c r="O139" s="71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134</v>
      </c>
      <c r="AT139" s="198" t="s">
        <v>129</v>
      </c>
      <c r="AU139" s="198" t="s">
        <v>88</v>
      </c>
      <c r="AY139" s="17" t="s">
        <v>126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86</v>
      </c>
      <c r="BK139" s="199">
        <f>ROUND(I139*H139,2)</f>
        <v>0</v>
      </c>
      <c r="BL139" s="17" t="s">
        <v>134</v>
      </c>
      <c r="BM139" s="198" t="s">
        <v>742</v>
      </c>
    </row>
    <row r="140" spans="1:65" s="2" customFormat="1" ht="29.25">
      <c r="A140" s="34"/>
      <c r="B140" s="35"/>
      <c r="C140" s="36"/>
      <c r="D140" s="200" t="s">
        <v>136</v>
      </c>
      <c r="E140" s="36"/>
      <c r="F140" s="201" t="s">
        <v>743</v>
      </c>
      <c r="G140" s="36"/>
      <c r="H140" s="36"/>
      <c r="I140" s="202"/>
      <c r="J140" s="36"/>
      <c r="K140" s="36"/>
      <c r="L140" s="39"/>
      <c r="M140" s="203"/>
      <c r="N140" s="20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136</v>
      </c>
      <c r="AU140" s="17" t="s">
        <v>88</v>
      </c>
    </row>
    <row r="141" spans="1:65" s="13" customFormat="1" ht="11.25">
      <c r="B141" s="205"/>
      <c r="C141" s="206"/>
      <c r="D141" s="200" t="s">
        <v>138</v>
      </c>
      <c r="E141" s="207" t="s">
        <v>1</v>
      </c>
      <c r="F141" s="208" t="s">
        <v>714</v>
      </c>
      <c r="G141" s="206"/>
      <c r="H141" s="209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138</v>
      </c>
      <c r="AU141" s="215" t="s">
        <v>88</v>
      </c>
      <c r="AV141" s="13" t="s">
        <v>88</v>
      </c>
      <c r="AW141" s="13" t="s">
        <v>35</v>
      </c>
      <c r="AX141" s="13" t="s">
        <v>86</v>
      </c>
      <c r="AY141" s="215" t="s">
        <v>126</v>
      </c>
    </row>
    <row r="142" spans="1:65" s="2" customFormat="1" ht="24.2" customHeight="1">
      <c r="A142" s="34"/>
      <c r="B142" s="35"/>
      <c r="C142" s="187" t="s">
        <v>100</v>
      </c>
      <c r="D142" s="187" t="s">
        <v>129</v>
      </c>
      <c r="E142" s="188" t="s">
        <v>744</v>
      </c>
      <c r="F142" s="189" t="s">
        <v>745</v>
      </c>
      <c r="G142" s="190" t="s">
        <v>132</v>
      </c>
      <c r="H142" s="191">
        <v>3</v>
      </c>
      <c r="I142" s="192"/>
      <c r="J142" s="193">
        <f>ROUND(I142*H142,2)</f>
        <v>0</v>
      </c>
      <c r="K142" s="189" t="s">
        <v>133</v>
      </c>
      <c r="L142" s="39"/>
      <c r="M142" s="194" t="s">
        <v>1</v>
      </c>
      <c r="N142" s="195" t="s">
        <v>43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134</v>
      </c>
      <c r="AT142" s="198" t="s">
        <v>129</v>
      </c>
      <c r="AU142" s="198" t="s">
        <v>88</v>
      </c>
      <c r="AY142" s="17" t="s">
        <v>126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86</v>
      </c>
      <c r="BK142" s="199">
        <f>ROUND(I142*H142,2)</f>
        <v>0</v>
      </c>
      <c r="BL142" s="17" t="s">
        <v>134</v>
      </c>
      <c r="BM142" s="198" t="s">
        <v>746</v>
      </c>
    </row>
    <row r="143" spans="1:65" s="2" customFormat="1" ht="29.25">
      <c r="A143" s="34"/>
      <c r="B143" s="35"/>
      <c r="C143" s="36"/>
      <c r="D143" s="200" t="s">
        <v>136</v>
      </c>
      <c r="E143" s="36"/>
      <c r="F143" s="201" t="s">
        <v>747</v>
      </c>
      <c r="G143" s="36"/>
      <c r="H143" s="36"/>
      <c r="I143" s="202"/>
      <c r="J143" s="36"/>
      <c r="K143" s="36"/>
      <c r="L143" s="39"/>
      <c r="M143" s="203"/>
      <c r="N143" s="20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136</v>
      </c>
      <c r="AU143" s="17" t="s">
        <v>88</v>
      </c>
    </row>
    <row r="144" spans="1:65" s="13" customFormat="1" ht="11.25">
      <c r="B144" s="205"/>
      <c r="C144" s="206"/>
      <c r="D144" s="200" t="s">
        <v>138</v>
      </c>
      <c r="E144" s="207" t="s">
        <v>1</v>
      </c>
      <c r="F144" s="208" t="s">
        <v>716</v>
      </c>
      <c r="G144" s="206"/>
      <c r="H144" s="209">
        <v>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138</v>
      </c>
      <c r="AU144" s="215" t="s">
        <v>88</v>
      </c>
      <c r="AV144" s="13" t="s">
        <v>88</v>
      </c>
      <c r="AW144" s="13" t="s">
        <v>35</v>
      </c>
      <c r="AX144" s="13" t="s">
        <v>86</v>
      </c>
      <c r="AY144" s="215" t="s">
        <v>126</v>
      </c>
    </row>
    <row r="145" spans="1:65" s="2" customFormat="1" ht="24.2" customHeight="1">
      <c r="A145" s="34"/>
      <c r="B145" s="35"/>
      <c r="C145" s="187" t="s">
        <v>281</v>
      </c>
      <c r="D145" s="187" t="s">
        <v>129</v>
      </c>
      <c r="E145" s="188" t="s">
        <v>748</v>
      </c>
      <c r="F145" s="189" t="s">
        <v>749</v>
      </c>
      <c r="G145" s="190" t="s">
        <v>132</v>
      </c>
      <c r="H145" s="191">
        <v>1</v>
      </c>
      <c r="I145" s="192"/>
      <c r="J145" s="193">
        <f>ROUND(I145*H145,2)</f>
        <v>0</v>
      </c>
      <c r="K145" s="189" t="s">
        <v>133</v>
      </c>
      <c r="L145" s="39"/>
      <c r="M145" s="194" t="s">
        <v>1</v>
      </c>
      <c r="N145" s="195" t="s">
        <v>43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134</v>
      </c>
      <c r="AT145" s="198" t="s">
        <v>129</v>
      </c>
      <c r="AU145" s="198" t="s">
        <v>88</v>
      </c>
      <c r="AY145" s="17" t="s">
        <v>126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86</v>
      </c>
      <c r="BK145" s="199">
        <f>ROUND(I145*H145,2)</f>
        <v>0</v>
      </c>
      <c r="BL145" s="17" t="s">
        <v>134</v>
      </c>
      <c r="BM145" s="198" t="s">
        <v>750</v>
      </c>
    </row>
    <row r="146" spans="1:65" s="2" customFormat="1" ht="29.25">
      <c r="A146" s="34"/>
      <c r="B146" s="35"/>
      <c r="C146" s="36"/>
      <c r="D146" s="200" t="s">
        <v>136</v>
      </c>
      <c r="E146" s="36"/>
      <c r="F146" s="201" t="s">
        <v>751</v>
      </c>
      <c r="G146" s="36"/>
      <c r="H146" s="36"/>
      <c r="I146" s="202"/>
      <c r="J146" s="36"/>
      <c r="K146" s="36"/>
      <c r="L146" s="39"/>
      <c r="M146" s="203"/>
      <c r="N146" s="20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88</v>
      </c>
    </row>
    <row r="147" spans="1:65" s="13" customFormat="1" ht="11.25">
      <c r="B147" s="205"/>
      <c r="C147" s="206"/>
      <c r="D147" s="200" t="s">
        <v>138</v>
      </c>
      <c r="E147" s="207" t="s">
        <v>1</v>
      </c>
      <c r="F147" s="208" t="s">
        <v>714</v>
      </c>
      <c r="G147" s="206"/>
      <c r="H147" s="209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138</v>
      </c>
      <c r="AU147" s="215" t="s">
        <v>88</v>
      </c>
      <c r="AV147" s="13" t="s">
        <v>88</v>
      </c>
      <c r="AW147" s="13" t="s">
        <v>35</v>
      </c>
      <c r="AX147" s="13" t="s">
        <v>86</v>
      </c>
      <c r="AY147" s="215" t="s">
        <v>126</v>
      </c>
    </row>
    <row r="148" spans="1:65" s="2" customFormat="1" ht="24.2" customHeight="1">
      <c r="A148" s="34"/>
      <c r="B148" s="35"/>
      <c r="C148" s="187" t="s">
        <v>127</v>
      </c>
      <c r="D148" s="187" t="s">
        <v>129</v>
      </c>
      <c r="E148" s="188" t="s">
        <v>752</v>
      </c>
      <c r="F148" s="189" t="s">
        <v>753</v>
      </c>
      <c r="G148" s="190" t="s">
        <v>132</v>
      </c>
      <c r="H148" s="191">
        <v>3</v>
      </c>
      <c r="I148" s="192"/>
      <c r="J148" s="193">
        <f>ROUND(I148*H148,2)</f>
        <v>0</v>
      </c>
      <c r="K148" s="189" t="s">
        <v>133</v>
      </c>
      <c r="L148" s="39"/>
      <c r="M148" s="194" t="s">
        <v>1</v>
      </c>
      <c r="N148" s="195" t="s">
        <v>43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134</v>
      </c>
      <c r="AT148" s="198" t="s">
        <v>129</v>
      </c>
      <c r="AU148" s="198" t="s">
        <v>88</v>
      </c>
      <c r="AY148" s="17" t="s">
        <v>126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86</v>
      </c>
      <c r="BK148" s="199">
        <f>ROUND(I148*H148,2)</f>
        <v>0</v>
      </c>
      <c r="BL148" s="17" t="s">
        <v>134</v>
      </c>
      <c r="BM148" s="198" t="s">
        <v>754</v>
      </c>
    </row>
    <row r="149" spans="1:65" s="2" customFormat="1" ht="29.25">
      <c r="A149" s="34"/>
      <c r="B149" s="35"/>
      <c r="C149" s="36"/>
      <c r="D149" s="200" t="s">
        <v>136</v>
      </c>
      <c r="E149" s="36"/>
      <c r="F149" s="201" t="s">
        <v>755</v>
      </c>
      <c r="G149" s="36"/>
      <c r="H149" s="36"/>
      <c r="I149" s="202"/>
      <c r="J149" s="36"/>
      <c r="K149" s="36"/>
      <c r="L149" s="39"/>
      <c r="M149" s="203"/>
      <c r="N149" s="204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136</v>
      </c>
      <c r="AU149" s="17" t="s">
        <v>88</v>
      </c>
    </row>
    <row r="150" spans="1:65" s="13" customFormat="1" ht="11.25">
      <c r="B150" s="205"/>
      <c r="C150" s="206"/>
      <c r="D150" s="200" t="s">
        <v>138</v>
      </c>
      <c r="E150" s="207" t="s">
        <v>1</v>
      </c>
      <c r="F150" s="208" t="s">
        <v>716</v>
      </c>
      <c r="G150" s="206"/>
      <c r="H150" s="209">
        <v>3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138</v>
      </c>
      <c r="AU150" s="215" t="s">
        <v>88</v>
      </c>
      <c r="AV150" s="13" t="s">
        <v>88</v>
      </c>
      <c r="AW150" s="13" t="s">
        <v>35</v>
      </c>
      <c r="AX150" s="13" t="s">
        <v>86</v>
      </c>
      <c r="AY150" s="215" t="s">
        <v>126</v>
      </c>
    </row>
    <row r="151" spans="1:65" s="2" customFormat="1" ht="37.9" customHeight="1">
      <c r="A151" s="34"/>
      <c r="B151" s="35"/>
      <c r="C151" s="187" t="s">
        <v>201</v>
      </c>
      <c r="D151" s="187" t="s">
        <v>129</v>
      </c>
      <c r="E151" s="188" t="s">
        <v>756</v>
      </c>
      <c r="F151" s="189" t="s">
        <v>757</v>
      </c>
      <c r="G151" s="190" t="s">
        <v>132</v>
      </c>
      <c r="H151" s="191">
        <v>2</v>
      </c>
      <c r="I151" s="192"/>
      <c r="J151" s="193">
        <f>ROUND(I151*H151,2)</f>
        <v>0</v>
      </c>
      <c r="K151" s="189" t="s">
        <v>133</v>
      </c>
      <c r="L151" s="39"/>
      <c r="M151" s="194" t="s">
        <v>1</v>
      </c>
      <c r="N151" s="195" t="s">
        <v>43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134</v>
      </c>
      <c r="AT151" s="198" t="s">
        <v>129</v>
      </c>
      <c r="AU151" s="198" t="s">
        <v>88</v>
      </c>
      <c r="AY151" s="17" t="s">
        <v>126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86</v>
      </c>
      <c r="BK151" s="199">
        <f>ROUND(I151*H151,2)</f>
        <v>0</v>
      </c>
      <c r="BL151" s="17" t="s">
        <v>134</v>
      </c>
      <c r="BM151" s="198" t="s">
        <v>758</v>
      </c>
    </row>
    <row r="152" spans="1:65" s="2" customFormat="1" ht="39">
      <c r="A152" s="34"/>
      <c r="B152" s="35"/>
      <c r="C152" s="36"/>
      <c r="D152" s="200" t="s">
        <v>136</v>
      </c>
      <c r="E152" s="36"/>
      <c r="F152" s="201" t="s">
        <v>759</v>
      </c>
      <c r="G152" s="36"/>
      <c r="H152" s="36"/>
      <c r="I152" s="202"/>
      <c r="J152" s="36"/>
      <c r="K152" s="36"/>
      <c r="L152" s="39"/>
      <c r="M152" s="203"/>
      <c r="N152" s="20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136</v>
      </c>
      <c r="AU152" s="17" t="s">
        <v>88</v>
      </c>
    </row>
    <row r="153" spans="1:65" s="13" customFormat="1" ht="11.25">
      <c r="B153" s="205"/>
      <c r="C153" s="206"/>
      <c r="D153" s="200" t="s">
        <v>138</v>
      </c>
      <c r="E153" s="207" t="s">
        <v>1</v>
      </c>
      <c r="F153" s="208" t="s">
        <v>760</v>
      </c>
      <c r="G153" s="206"/>
      <c r="H153" s="209">
        <v>2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138</v>
      </c>
      <c r="AU153" s="215" t="s">
        <v>88</v>
      </c>
      <c r="AV153" s="13" t="s">
        <v>88</v>
      </c>
      <c r="AW153" s="13" t="s">
        <v>35</v>
      </c>
      <c r="AX153" s="13" t="s">
        <v>86</v>
      </c>
      <c r="AY153" s="215" t="s">
        <v>126</v>
      </c>
    </row>
    <row r="154" spans="1:65" s="2" customFormat="1" ht="37.9" customHeight="1">
      <c r="A154" s="34"/>
      <c r="B154" s="35"/>
      <c r="C154" s="187" t="s">
        <v>296</v>
      </c>
      <c r="D154" s="187" t="s">
        <v>129</v>
      </c>
      <c r="E154" s="188" t="s">
        <v>761</v>
      </c>
      <c r="F154" s="189" t="s">
        <v>762</v>
      </c>
      <c r="G154" s="190" t="s">
        <v>132</v>
      </c>
      <c r="H154" s="191">
        <v>6</v>
      </c>
      <c r="I154" s="192"/>
      <c r="J154" s="193">
        <f>ROUND(I154*H154,2)</f>
        <v>0</v>
      </c>
      <c r="K154" s="189" t="s">
        <v>133</v>
      </c>
      <c r="L154" s="39"/>
      <c r="M154" s="194" t="s">
        <v>1</v>
      </c>
      <c r="N154" s="195" t="s">
        <v>43</v>
      </c>
      <c r="O154" s="7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134</v>
      </c>
      <c r="AT154" s="198" t="s">
        <v>129</v>
      </c>
      <c r="AU154" s="198" t="s">
        <v>88</v>
      </c>
      <c r="AY154" s="17" t="s">
        <v>126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86</v>
      </c>
      <c r="BK154" s="199">
        <f>ROUND(I154*H154,2)</f>
        <v>0</v>
      </c>
      <c r="BL154" s="17" t="s">
        <v>134</v>
      </c>
      <c r="BM154" s="198" t="s">
        <v>763</v>
      </c>
    </row>
    <row r="155" spans="1:65" s="2" customFormat="1" ht="39">
      <c r="A155" s="34"/>
      <c r="B155" s="35"/>
      <c r="C155" s="36"/>
      <c r="D155" s="200" t="s">
        <v>136</v>
      </c>
      <c r="E155" s="36"/>
      <c r="F155" s="201" t="s">
        <v>764</v>
      </c>
      <c r="G155" s="36"/>
      <c r="H155" s="36"/>
      <c r="I155" s="202"/>
      <c r="J155" s="36"/>
      <c r="K155" s="36"/>
      <c r="L155" s="39"/>
      <c r="M155" s="203"/>
      <c r="N155" s="20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136</v>
      </c>
      <c r="AU155" s="17" t="s">
        <v>88</v>
      </c>
    </row>
    <row r="156" spans="1:65" s="13" customFormat="1" ht="11.25">
      <c r="B156" s="205"/>
      <c r="C156" s="206"/>
      <c r="D156" s="200" t="s">
        <v>138</v>
      </c>
      <c r="E156" s="207" t="s">
        <v>1</v>
      </c>
      <c r="F156" s="208" t="s">
        <v>765</v>
      </c>
      <c r="G156" s="206"/>
      <c r="H156" s="209">
        <v>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138</v>
      </c>
      <c r="AU156" s="215" t="s">
        <v>88</v>
      </c>
      <c r="AV156" s="13" t="s">
        <v>88</v>
      </c>
      <c r="AW156" s="13" t="s">
        <v>35</v>
      </c>
      <c r="AX156" s="13" t="s">
        <v>86</v>
      </c>
      <c r="AY156" s="215" t="s">
        <v>126</v>
      </c>
    </row>
    <row r="157" spans="1:65" s="2" customFormat="1" ht="37.9" customHeight="1">
      <c r="A157" s="34"/>
      <c r="B157" s="35"/>
      <c r="C157" s="187" t="s">
        <v>302</v>
      </c>
      <c r="D157" s="187" t="s">
        <v>129</v>
      </c>
      <c r="E157" s="188" t="s">
        <v>303</v>
      </c>
      <c r="F157" s="189" t="s">
        <v>766</v>
      </c>
      <c r="G157" s="190" t="s">
        <v>288</v>
      </c>
      <c r="H157" s="191">
        <v>117.378</v>
      </c>
      <c r="I157" s="192"/>
      <c r="J157" s="193">
        <f>ROUND(I157*H157,2)</f>
        <v>0</v>
      </c>
      <c r="K157" s="189" t="s">
        <v>133</v>
      </c>
      <c r="L157" s="39"/>
      <c r="M157" s="194" t="s">
        <v>1</v>
      </c>
      <c r="N157" s="195" t="s">
        <v>43</v>
      </c>
      <c r="O157" s="7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134</v>
      </c>
      <c r="AT157" s="198" t="s">
        <v>129</v>
      </c>
      <c r="AU157" s="198" t="s">
        <v>88</v>
      </c>
      <c r="AY157" s="17" t="s">
        <v>126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86</v>
      </c>
      <c r="BK157" s="199">
        <f>ROUND(I157*H157,2)</f>
        <v>0</v>
      </c>
      <c r="BL157" s="17" t="s">
        <v>134</v>
      </c>
      <c r="BM157" s="198" t="s">
        <v>767</v>
      </c>
    </row>
    <row r="158" spans="1:65" s="2" customFormat="1" ht="39">
      <c r="A158" s="34"/>
      <c r="B158" s="35"/>
      <c r="C158" s="36"/>
      <c r="D158" s="200" t="s">
        <v>136</v>
      </c>
      <c r="E158" s="36"/>
      <c r="F158" s="201" t="s">
        <v>306</v>
      </c>
      <c r="G158" s="36"/>
      <c r="H158" s="36"/>
      <c r="I158" s="202"/>
      <c r="J158" s="36"/>
      <c r="K158" s="36"/>
      <c r="L158" s="39"/>
      <c r="M158" s="203"/>
      <c r="N158" s="20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136</v>
      </c>
      <c r="AU158" s="17" t="s">
        <v>88</v>
      </c>
    </row>
    <row r="159" spans="1:65" s="13" customFormat="1" ht="11.25">
      <c r="B159" s="205"/>
      <c r="C159" s="206"/>
      <c r="D159" s="200" t="s">
        <v>138</v>
      </c>
      <c r="E159" s="207" t="s">
        <v>1</v>
      </c>
      <c r="F159" s="208" t="s">
        <v>708</v>
      </c>
      <c r="G159" s="206"/>
      <c r="H159" s="209">
        <v>117.378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138</v>
      </c>
      <c r="AU159" s="215" t="s">
        <v>88</v>
      </c>
      <c r="AV159" s="13" t="s">
        <v>88</v>
      </c>
      <c r="AW159" s="13" t="s">
        <v>35</v>
      </c>
      <c r="AX159" s="13" t="s">
        <v>86</v>
      </c>
      <c r="AY159" s="215" t="s">
        <v>126</v>
      </c>
    </row>
    <row r="160" spans="1:65" s="2" customFormat="1" ht="24.2" customHeight="1">
      <c r="A160" s="34"/>
      <c r="B160" s="35"/>
      <c r="C160" s="187" t="s">
        <v>98</v>
      </c>
      <c r="D160" s="187" t="s">
        <v>129</v>
      </c>
      <c r="E160" s="188" t="s">
        <v>768</v>
      </c>
      <c r="F160" s="189" t="s">
        <v>769</v>
      </c>
      <c r="G160" s="190" t="s">
        <v>288</v>
      </c>
      <c r="H160" s="191">
        <v>117.378</v>
      </c>
      <c r="I160" s="192"/>
      <c r="J160" s="193">
        <f>ROUND(I160*H160,2)</f>
        <v>0</v>
      </c>
      <c r="K160" s="189" t="s">
        <v>133</v>
      </c>
      <c r="L160" s="39"/>
      <c r="M160" s="194" t="s">
        <v>1</v>
      </c>
      <c r="N160" s="195" t="s">
        <v>43</v>
      </c>
      <c r="O160" s="7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134</v>
      </c>
      <c r="AT160" s="198" t="s">
        <v>129</v>
      </c>
      <c r="AU160" s="198" t="s">
        <v>88</v>
      </c>
      <c r="AY160" s="17" t="s">
        <v>126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86</v>
      </c>
      <c r="BK160" s="199">
        <f>ROUND(I160*H160,2)</f>
        <v>0</v>
      </c>
      <c r="BL160" s="17" t="s">
        <v>134</v>
      </c>
      <c r="BM160" s="198" t="s">
        <v>770</v>
      </c>
    </row>
    <row r="161" spans="1:65" s="2" customFormat="1" ht="19.5">
      <c r="A161" s="34"/>
      <c r="B161" s="35"/>
      <c r="C161" s="36"/>
      <c r="D161" s="200" t="s">
        <v>136</v>
      </c>
      <c r="E161" s="36"/>
      <c r="F161" s="201" t="s">
        <v>771</v>
      </c>
      <c r="G161" s="36"/>
      <c r="H161" s="36"/>
      <c r="I161" s="202"/>
      <c r="J161" s="36"/>
      <c r="K161" s="36"/>
      <c r="L161" s="39"/>
      <c r="M161" s="203"/>
      <c r="N161" s="204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136</v>
      </c>
      <c r="AU161" s="17" t="s">
        <v>88</v>
      </c>
    </row>
    <row r="162" spans="1:65" s="13" customFormat="1" ht="11.25">
      <c r="B162" s="205"/>
      <c r="C162" s="206"/>
      <c r="D162" s="200" t="s">
        <v>138</v>
      </c>
      <c r="E162" s="207" t="s">
        <v>1</v>
      </c>
      <c r="F162" s="208" t="s">
        <v>708</v>
      </c>
      <c r="G162" s="206"/>
      <c r="H162" s="209">
        <v>117.378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138</v>
      </c>
      <c r="AU162" s="215" t="s">
        <v>88</v>
      </c>
      <c r="AV162" s="13" t="s">
        <v>88</v>
      </c>
      <c r="AW162" s="13" t="s">
        <v>35</v>
      </c>
      <c r="AX162" s="13" t="s">
        <v>86</v>
      </c>
      <c r="AY162" s="215" t="s">
        <v>126</v>
      </c>
    </row>
    <row r="163" spans="1:65" s="2" customFormat="1" ht="37.9" customHeight="1">
      <c r="A163" s="34"/>
      <c r="B163" s="35"/>
      <c r="C163" s="187" t="s">
        <v>313</v>
      </c>
      <c r="D163" s="187" t="s">
        <v>129</v>
      </c>
      <c r="E163" s="188" t="s">
        <v>772</v>
      </c>
      <c r="F163" s="189" t="s">
        <v>773</v>
      </c>
      <c r="G163" s="190" t="s">
        <v>247</v>
      </c>
      <c r="H163" s="191">
        <v>397.07100000000003</v>
      </c>
      <c r="I163" s="192"/>
      <c r="J163" s="193">
        <f>ROUND(I163*H163,2)</f>
        <v>0</v>
      </c>
      <c r="K163" s="189" t="s">
        <v>133</v>
      </c>
      <c r="L163" s="39"/>
      <c r="M163" s="194" t="s">
        <v>1</v>
      </c>
      <c r="N163" s="195" t="s">
        <v>43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134</v>
      </c>
      <c r="AT163" s="198" t="s">
        <v>129</v>
      </c>
      <c r="AU163" s="198" t="s">
        <v>88</v>
      </c>
      <c r="AY163" s="17" t="s">
        <v>126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86</v>
      </c>
      <c r="BK163" s="199">
        <f>ROUND(I163*H163,2)</f>
        <v>0</v>
      </c>
      <c r="BL163" s="17" t="s">
        <v>134</v>
      </c>
      <c r="BM163" s="198" t="s">
        <v>774</v>
      </c>
    </row>
    <row r="164" spans="1:65" s="2" customFormat="1" ht="29.25">
      <c r="A164" s="34"/>
      <c r="B164" s="35"/>
      <c r="C164" s="36"/>
      <c r="D164" s="200" t="s">
        <v>136</v>
      </c>
      <c r="E164" s="36"/>
      <c r="F164" s="201" t="s">
        <v>775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136</v>
      </c>
      <c r="AU164" s="17" t="s">
        <v>88</v>
      </c>
    </row>
    <row r="165" spans="1:65" s="13" customFormat="1" ht="11.25">
      <c r="B165" s="205"/>
      <c r="C165" s="206"/>
      <c r="D165" s="200" t="s">
        <v>138</v>
      </c>
      <c r="E165" s="207" t="s">
        <v>1</v>
      </c>
      <c r="F165" s="208" t="s">
        <v>706</v>
      </c>
      <c r="G165" s="206"/>
      <c r="H165" s="209">
        <v>397.07100000000003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138</v>
      </c>
      <c r="AU165" s="215" t="s">
        <v>88</v>
      </c>
      <c r="AV165" s="13" t="s">
        <v>88</v>
      </c>
      <c r="AW165" s="13" t="s">
        <v>35</v>
      </c>
      <c r="AX165" s="13" t="s">
        <v>86</v>
      </c>
      <c r="AY165" s="215" t="s">
        <v>126</v>
      </c>
    </row>
    <row r="166" spans="1:65" s="2" customFormat="1" ht="24.2" customHeight="1">
      <c r="A166" s="34"/>
      <c r="B166" s="35"/>
      <c r="C166" s="187" t="s">
        <v>8</v>
      </c>
      <c r="D166" s="187" t="s">
        <v>129</v>
      </c>
      <c r="E166" s="188" t="s">
        <v>776</v>
      </c>
      <c r="F166" s="189" t="s">
        <v>777</v>
      </c>
      <c r="G166" s="190" t="s">
        <v>247</v>
      </c>
      <c r="H166" s="191">
        <v>397.07100000000003</v>
      </c>
      <c r="I166" s="192"/>
      <c r="J166" s="193">
        <f>ROUND(I166*H166,2)</f>
        <v>0</v>
      </c>
      <c r="K166" s="189" t="s">
        <v>133</v>
      </c>
      <c r="L166" s="39"/>
      <c r="M166" s="194" t="s">
        <v>1</v>
      </c>
      <c r="N166" s="195" t="s">
        <v>43</v>
      </c>
      <c r="O166" s="7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134</v>
      </c>
      <c r="AT166" s="198" t="s">
        <v>129</v>
      </c>
      <c r="AU166" s="198" t="s">
        <v>88</v>
      </c>
      <c r="AY166" s="17" t="s">
        <v>126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86</v>
      </c>
      <c r="BK166" s="199">
        <f>ROUND(I166*H166,2)</f>
        <v>0</v>
      </c>
      <c r="BL166" s="17" t="s">
        <v>134</v>
      </c>
      <c r="BM166" s="198" t="s">
        <v>778</v>
      </c>
    </row>
    <row r="167" spans="1:65" s="2" customFormat="1" ht="19.5">
      <c r="A167" s="34"/>
      <c r="B167" s="35"/>
      <c r="C167" s="36"/>
      <c r="D167" s="200" t="s">
        <v>136</v>
      </c>
      <c r="E167" s="36"/>
      <c r="F167" s="201" t="s">
        <v>779</v>
      </c>
      <c r="G167" s="36"/>
      <c r="H167" s="36"/>
      <c r="I167" s="202"/>
      <c r="J167" s="36"/>
      <c r="K167" s="36"/>
      <c r="L167" s="39"/>
      <c r="M167" s="203"/>
      <c r="N167" s="20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136</v>
      </c>
      <c r="AU167" s="17" t="s">
        <v>88</v>
      </c>
    </row>
    <row r="168" spans="1:65" s="13" customFormat="1" ht="11.25">
      <c r="B168" s="205"/>
      <c r="C168" s="206"/>
      <c r="D168" s="200" t="s">
        <v>138</v>
      </c>
      <c r="E168" s="207" t="s">
        <v>706</v>
      </c>
      <c r="F168" s="208" t="s">
        <v>707</v>
      </c>
      <c r="G168" s="206"/>
      <c r="H168" s="209">
        <v>397.07100000000003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138</v>
      </c>
      <c r="AU168" s="215" t="s">
        <v>88</v>
      </c>
      <c r="AV168" s="13" t="s">
        <v>88</v>
      </c>
      <c r="AW168" s="13" t="s">
        <v>35</v>
      </c>
      <c r="AX168" s="13" t="s">
        <v>86</v>
      </c>
      <c r="AY168" s="215" t="s">
        <v>126</v>
      </c>
    </row>
    <row r="169" spans="1:65" s="2" customFormat="1" ht="16.5" customHeight="1">
      <c r="A169" s="34"/>
      <c r="B169" s="35"/>
      <c r="C169" s="231" t="s">
        <v>325</v>
      </c>
      <c r="D169" s="231" t="s">
        <v>370</v>
      </c>
      <c r="E169" s="232" t="s">
        <v>780</v>
      </c>
      <c r="F169" s="233" t="s">
        <v>781</v>
      </c>
      <c r="G169" s="234" t="s">
        <v>782</v>
      </c>
      <c r="H169" s="235">
        <v>9.9269999999999996</v>
      </c>
      <c r="I169" s="236"/>
      <c r="J169" s="237">
        <f>ROUND(I169*H169,2)</f>
        <v>0</v>
      </c>
      <c r="K169" s="233" t="s">
        <v>133</v>
      </c>
      <c r="L169" s="238"/>
      <c r="M169" s="239" t="s">
        <v>1</v>
      </c>
      <c r="N169" s="240" t="s">
        <v>43</v>
      </c>
      <c r="O169" s="71"/>
      <c r="P169" s="196">
        <f>O169*H169</f>
        <v>0</v>
      </c>
      <c r="Q169" s="196">
        <v>1E-3</v>
      </c>
      <c r="R169" s="196">
        <f>Q169*H169</f>
        <v>9.9270000000000001E-3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281</v>
      </c>
      <c r="AT169" s="198" t="s">
        <v>370</v>
      </c>
      <c r="AU169" s="198" t="s">
        <v>88</v>
      </c>
      <c r="AY169" s="17" t="s">
        <v>126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86</v>
      </c>
      <c r="BK169" s="199">
        <f>ROUND(I169*H169,2)</f>
        <v>0</v>
      </c>
      <c r="BL169" s="17" t="s">
        <v>134</v>
      </c>
      <c r="BM169" s="198" t="s">
        <v>783</v>
      </c>
    </row>
    <row r="170" spans="1:65" s="2" customFormat="1" ht="11.25">
      <c r="A170" s="34"/>
      <c r="B170" s="35"/>
      <c r="C170" s="36"/>
      <c r="D170" s="200" t="s">
        <v>136</v>
      </c>
      <c r="E170" s="36"/>
      <c r="F170" s="201" t="s">
        <v>781</v>
      </c>
      <c r="G170" s="36"/>
      <c r="H170" s="36"/>
      <c r="I170" s="202"/>
      <c r="J170" s="36"/>
      <c r="K170" s="36"/>
      <c r="L170" s="39"/>
      <c r="M170" s="203"/>
      <c r="N170" s="20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88</v>
      </c>
    </row>
    <row r="171" spans="1:65" s="13" customFormat="1" ht="11.25">
      <c r="B171" s="205"/>
      <c r="C171" s="206"/>
      <c r="D171" s="200" t="s">
        <v>138</v>
      </c>
      <c r="E171" s="207" t="s">
        <v>1</v>
      </c>
      <c r="F171" s="208" t="s">
        <v>784</v>
      </c>
      <c r="G171" s="206"/>
      <c r="H171" s="209">
        <v>9.9269999999999996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138</v>
      </c>
      <c r="AU171" s="215" t="s">
        <v>88</v>
      </c>
      <c r="AV171" s="13" t="s">
        <v>88</v>
      </c>
      <c r="AW171" s="13" t="s">
        <v>35</v>
      </c>
      <c r="AX171" s="13" t="s">
        <v>86</v>
      </c>
      <c r="AY171" s="215" t="s">
        <v>126</v>
      </c>
    </row>
    <row r="172" spans="1:65" s="2" customFormat="1" ht="33" customHeight="1">
      <c r="A172" s="34"/>
      <c r="B172" s="35"/>
      <c r="C172" s="187" t="s">
        <v>332</v>
      </c>
      <c r="D172" s="187" t="s">
        <v>129</v>
      </c>
      <c r="E172" s="188" t="s">
        <v>785</v>
      </c>
      <c r="F172" s="189" t="s">
        <v>786</v>
      </c>
      <c r="G172" s="190" t="s">
        <v>247</v>
      </c>
      <c r="H172" s="191">
        <v>397.07100000000003</v>
      </c>
      <c r="I172" s="192"/>
      <c r="J172" s="193">
        <f>ROUND(I172*H172,2)</f>
        <v>0</v>
      </c>
      <c r="K172" s="189" t="s">
        <v>133</v>
      </c>
      <c r="L172" s="39"/>
      <c r="M172" s="194" t="s">
        <v>1</v>
      </c>
      <c r="N172" s="195" t="s">
        <v>43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134</v>
      </c>
      <c r="AT172" s="198" t="s">
        <v>129</v>
      </c>
      <c r="AU172" s="198" t="s">
        <v>88</v>
      </c>
      <c r="AY172" s="17" t="s">
        <v>126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86</v>
      </c>
      <c r="BK172" s="199">
        <f>ROUND(I172*H172,2)</f>
        <v>0</v>
      </c>
      <c r="BL172" s="17" t="s">
        <v>134</v>
      </c>
      <c r="BM172" s="198" t="s">
        <v>787</v>
      </c>
    </row>
    <row r="173" spans="1:65" s="2" customFormat="1" ht="19.5">
      <c r="A173" s="34"/>
      <c r="B173" s="35"/>
      <c r="C173" s="36"/>
      <c r="D173" s="200" t="s">
        <v>136</v>
      </c>
      <c r="E173" s="36"/>
      <c r="F173" s="201" t="s">
        <v>788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136</v>
      </c>
      <c r="AU173" s="17" t="s">
        <v>88</v>
      </c>
    </row>
    <row r="174" spans="1:65" s="13" customFormat="1" ht="11.25">
      <c r="B174" s="205"/>
      <c r="C174" s="206"/>
      <c r="D174" s="200" t="s">
        <v>138</v>
      </c>
      <c r="E174" s="207" t="s">
        <v>1</v>
      </c>
      <c r="F174" s="208" t="s">
        <v>706</v>
      </c>
      <c r="G174" s="206"/>
      <c r="H174" s="209">
        <v>397.07100000000003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138</v>
      </c>
      <c r="AU174" s="215" t="s">
        <v>88</v>
      </c>
      <c r="AV174" s="13" t="s">
        <v>88</v>
      </c>
      <c r="AW174" s="13" t="s">
        <v>35</v>
      </c>
      <c r="AX174" s="13" t="s">
        <v>86</v>
      </c>
      <c r="AY174" s="215" t="s">
        <v>126</v>
      </c>
    </row>
    <row r="175" spans="1:65" s="2" customFormat="1" ht="16.5" customHeight="1">
      <c r="A175" s="34"/>
      <c r="B175" s="35"/>
      <c r="C175" s="231" t="s">
        <v>340</v>
      </c>
      <c r="D175" s="231" t="s">
        <v>370</v>
      </c>
      <c r="E175" s="232" t="s">
        <v>789</v>
      </c>
      <c r="F175" s="233" t="s">
        <v>790</v>
      </c>
      <c r="G175" s="234" t="s">
        <v>288</v>
      </c>
      <c r="H175" s="235">
        <v>19.853999999999999</v>
      </c>
      <c r="I175" s="236"/>
      <c r="J175" s="237">
        <f>ROUND(I175*H175,2)</f>
        <v>0</v>
      </c>
      <c r="K175" s="233" t="s">
        <v>133</v>
      </c>
      <c r="L175" s="238"/>
      <c r="M175" s="239" t="s">
        <v>1</v>
      </c>
      <c r="N175" s="240" t="s">
        <v>43</v>
      </c>
      <c r="O175" s="71"/>
      <c r="P175" s="196">
        <f>O175*H175</f>
        <v>0</v>
      </c>
      <c r="Q175" s="196">
        <v>0.21</v>
      </c>
      <c r="R175" s="196">
        <f>Q175*H175</f>
        <v>4.16934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281</v>
      </c>
      <c r="AT175" s="198" t="s">
        <v>370</v>
      </c>
      <c r="AU175" s="198" t="s">
        <v>88</v>
      </c>
      <c r="AY175" s="17" t="s">
        <v>126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86</v>
      </c>
      <c r="BK175" s="199">
        <f>ROUND(I175*H175,2)</f>
        <v>0</v>
      </c>
      <c r="BL175" s="17" t="s">
        <v>134</v>
      </c>
      <c r="BM175" s="198" t="s">
        <v>791</v>
      </c>
    </row>
    <row r="176" spans="1:65" s="2" customFormat="1" ht="11.25">
      <c r="A176" s="34"/>
      <c r="B176" s="35"/>
      <c r="C176" s="36"/>
      <c r="D176" s="200" t="s">
        <v>136</v>
      </c>
      <c r="E176" s="36"/>
      <c r="F176" s="201" t="s">
        <v>790</v>
      </c>
      <c r="G176" s="36"/>
      <c r="H176" s="36"/>
      <c r="I176" s="202"/>
      <c r="J176" s="36"/>
      <c r="K176" s="36"/>
      <c r="L176" s="39"/>
      <c r="M176" s="203"/>
      <c r="N176" s="20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136</v>
      </c>
      <c r="AU176" s="17" t="s">
        <v>88</v>
      </c>
    </row>
    <row r="177" spans="1:65" s="13" customFormat="1" ht="11.25">
      <c r="B177" s="205"/>
      <c r="C177" s="206"/>
      <c r="D177" s="200" t="s">
        <v>138</v>
      </c>
      <c r="E177" s="207" t="s">
        <v>1</v>
      </c>
      <c r="F177" s="208" t="s">
        <v>792</v>
      </c>
      <c r="G177" s="206"/>
      <c r="H177" s="209">
        <v>19.853999999999999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138</v>
      </c>
      <c r="AU177" s="215" t="s">
        <v>88</v>
      </c>
      <c r="AV177" s="13" t="s">
        <v>88</v>
      </c>
      <c r="AW177" s="13" t="s">
        <v>35</v>
      </c>
      <c r="AX177" s="13" t="s">
        <v>86</v>
      </c>
      <c r="AY177" s="215" t="s">
        <v>126</v>
      </c>
    </row>
    <row r="178" spans="1:65" s="2" customFormat="1" ht="33" customHeight="1">
      <c r="A178" s="34"/>
      <c r="B178" s="35"/>
      <c r="C178" s="187" t="s">
        <v>345</v>
      </c>
      <c r="D178" s="187" t="s">
        <v>129</v>
      </c>
      <c r="E178" s="188" t="s">
        <v>793</v>
      </c>
      <c r="F178" s="189" t="s">
        <v>794</v>
      </c>
      <c r="G178" s="190" t="s">
        <v>132</v>
      </c>
      <c r="H178" s="191">
        <v>9</v>
      </c>
      <c r="I178" s="192"/>
      <c r="J178" s="193">
        <f>ROUND(I178*H178,2)</f>
        <v>0</v>
      </c>
      <c r="K178" s="189" t="s">
        <v>133</v>
      </c>
      <c r="L178" s="39"/>
      <c r="M178" s="194" t="s">
        <v>1</v>
      </c>
      <c r="N178" s="195" t="s">
        <v>43</v>
      </c>
      <c r="O178" s="71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134</v>
      </c>
      <c r="AT178" s="198" t="s">
        <v>129</v>
      </c>
      <c r="AU178" s="198" t="s">
        <v>88</v>
      </c>
      <c r="AY178" s="17" t="s">
        <v>126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86</v>
      </c>
      <c r="BK178" s="199">
        <f>ROUND(I178*H178,2)</f>
        <v>0</v>
      </c>
      <c r="BL178" s="17" t="s">
        <v>134</v>
      </c>
      <c r="BM178" s="198" t="s">
        <v>795</v>
      </c>
    </row>
    <row r="179" spans="1:65" s="2" customFormat="1" ht="29.25">
      <c r="A179" s="34"/>
      <c r="B179" s="35"/>
      <c r="C179" s="36"/>
      <c r="D179" s="200" t="s">
        <v>136</v>
      </c>
      <c r="E179" s="36"/>
      <c r="F179" s="201" t="s">
        <v>796</v>
      </c>
      <c r="G179" s="36"/>
      <c r="H179" s="36"/>
      <c r="I179" s="202"/>
      <c r="J179" s="36"/>
      <c r="K179" s="36"/>
      <c r="L179" s="39"/>
      <c r="M179" s="203"/>
      <c r="N179" s="20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136</v>
      </c>
      <c r="AU179" s="17" t="s">
        <v>88</v>
      </c>
    </row>
    <row r="180" spans="1:65" s="13" customFormat="1" ht="11.25">
      <c r="B180" s="205"/>
      <c r="C180" s="206"/>
      <c r="D180" s="200" t="s">
        <v>138</v>
      </c>
      <c r="E180" s="207" t="s">
        <v>710</v>
      </c>
      <c r="F180" s="208" t="s">
        <v>127</v>
      </c>
      <c r="G180" s="206"/>
      <c r="H180" s="209">
        <v>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138</v>
      </c>
      <c r="AU180" s="215" t="s">
        <v>88</v>
      </c>
      <c r="AV180" s="13" t="s">
        <v>88</v>
      </c>
      <c r="AW180" s="13" t="s">
        <v>35</v>
      </c>
      <c r="AX180" s="13" t="s">
        <v>86</v>
      </c>
      <c r="AY180" s="215" t="s">
        <v>126</v>
      </c>
    </row>
    <row r="181" spans="1:65" s="2" customFormat="1" ht="16.5" customHeight="1">
      <c r="A181" s="34"/>
      <c r="B181" s="35"/>
      <c r="C181" s="231" t="s">
        <v>350</v>
      </c>
      <c r="D181" s="231" t="s">
        <v>370</v>
      </c>
      <c r="E181" s="232" t="s">
        <v>797</v>
      </c>
      <c r="F181" s="233" t="s">
        <v>798</v>
      </c>
      <c r="G181" s="234" t="s">
        <v>288</v>
      </c>
      <c r="H181" s="235">
        <v>1.125</v>
      </c>
      <c r="I181" s="236"/>
      <c r="J181" s="237">
        <f>ROUND(I181*H181,2)</f>
        <v>0</v>
      </c>
      <c r="K181" s="233" t="s">
        <v>133</v>
      </c>
      <c r="L181" s="238"/>
      <c r="M181" s="239" t="s">
        <v>1</v>
      </c>
      <c r="N181" s="240" t="s">
        <v>43</v>
      </c>
      <c r="O181" s="71"/>
      <c r="P181" s="196">
        <f>O181*H181</f>
        <v>0</v>
      </c>
      <c r="Q181" s="196">
        <v>0.22</v>
      </c>
      <c r="R181" s="196">
        <f>Q181*H181</f>
        <v>0.2475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281</v>
      </c>
      <c r="AT181" s="198" t="s">
        <v>370</v>
      </c>
      <c r="AU181" s="198" t="s">
        <v>88</v>
      </c>
      <c r="AY181" s="17" t="s">
        <v>126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86</v>
      </c>
      <c r="BK181" s="199">
        <f>ROUND(I181*H181,2)</f>
        <v>0</v>
      </c>
      <c r="BL181" s="17" t="s">
        <v>134</v>
      </c>
      <c r="BM181" s="198" t="s">
        <v>799</v>
      </c>
    </row>
    <row r="182" spans="1:65" s="2" customFormat="1" ht="11.25">
      <c r="A182" s="34"/>
      <c r="B182" s="35"/>
      <c r="C182" s="36"/>
      <c r="D182" s="200" t="s">
        <v>136</v>
      </c>
      <c r="E182" s="36"/>
      <c r="F182" s="201" t="s">
        <v>798</v>
      </c>
      <c r="G182" s="36"/>
      <c r="H182" s="36"/>
      <c r="I182" s="202"/>
      <c r="J182" s="36"/>
      <c r="K182" s="36"/>
      <c r="L182" s="39"/>
      <c r="M182" s="203"/>
      <c r="N182" s="20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136</v>
      </c>
      <c r="AU182" s="17" t="s">
        <v>88</v>
      </c>
    </row>
    <row r="183" spans="1:65" s="13" customFormat="1" ht="11.25">
      <c r="B183" s="205"/>
      <c r="C183" s="206"/>
      <c r="D183" s="200" t="s">
        <v>138</v>
      </c>
      <c r="E183" s="207" t="s">
        <v>1</v>
      </c>
      <c r="F183" s="208" t="s">
        <v>800</v>
      </c>
      <c r="G183" s="206"/>
      <c r="H183" s="209">
        <v>1.125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138</v>
      </c>
      <c r="AU183" s="215" t="s">
        <v>88</v>
      </c>
      <c r="AV183" s="13" t="s">
        <v>88</v>
      </c>
      <c r="AW183" s="13" t="s">
        <v>35</v>
      </c>
      <c r="AX183" s="13" t="s">
        <v>86</v>
      </c>
      <c r="AY183" s="215" t="s">
        <v>126</v>
      </c>
    </row>
    <row r="184" spans="1:65" s="2" customFormat="1" ht="24.2" customHeight="1">
      <c r="A184" s="34"/>
      <c r="B184" s="35"/>
      <c r="C184" s="187" t="s">
        <v>7</v>
      </c>
      <c r="D184" s="187" t="s">
        <v>129</v>
      </c>
      <c r="E184" s="188" t="s">
        <v>801</v>
      </c>
      <c r="F184" s="189" t="s">
        <v>802</v>
      </c>
      <c r="G184" s="190" t="s">
        <v>132</v>
      </c>
      <c r="H184" s="191">
        <v>9</v>
      </c>
      <c r="I184" s="192"/>
      <c r="J184" s="193">
        <f>ROUND(I184*H184,2)</f>
        <v>0</v>
      </c>
      <c r="K184" s="189" t="s">
        <v>133</v>
      </c>
      <c r="L184" s="39"/>
      <c r="M184" s="194" t="s">
        <v>1</v>
      </c>
      <c r="N184" s="195" t="s">
        <v>43</v>
      </c>
      <c r="O184" s="71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134</v>
      </c>
      <c r="AT184" s="198" t="s">
        <v>129</v>
      </c>
      <c r="AU184" s="198" t="s">
        <v>88</v>
      </c>
      <c r="AY184" s="17" t="s">
        <v>126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86</v>
      </c>
      <c r="BK184" s="199">
        <f>ROUND(I184*H184,2)</f>
        <v>0</v>
      </c>
      <c r="BL184" s="17" t="s">
        <v>134</v>
      </c>
      <c r="BM184" s="198" t="s">
        <v>803</v>
      </c>
    </row>
    <row r="185" spans="1:65" s="2" customFormat="1" ht="19.5">
      <c r="A185" s="34"/>
      <c r="B185" s="35"/>
      <c r="C185" s="36"/>
      <c r="D185" s="200" t="s">
        <v>136</v>
      </c>
      <c r="E185" s="36"/>
      <c r="F185" s="201" t="s">
        <v>804</v>
      </c>
      <c r="G185" s="36"/>
      <c r="H185" s="36"/>
      <c r="I185" s="202"/>
      <c r="J185" s="36"/>
      <c r="K185" s="36"/>
      <c r="L185" s="39"/>
      <c r="M185" s="203"/>
      <c r="N185" s="20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136</v>
      </c>
      <c r="AU185" s="17" t="s">
        <v>88</v>
      </c>
    </row>
    <row r="186" spans="1:65" s="13" customFormat="1" ht="11.25">
      <c r="B186" s="205"/>
      <c r="C186" s="206"/>
      <c r="D186" s="200" t="s">
        <v>138</v>
      </c>
      <c r="E186" s="207" t="s">
        <v>1</v>
      </c>
      <c r="F186" s="208" t="s">
        <v>710</v>
      </c>
      <c r="G186" s="206"/>
      <c r="H186" s="209">
        <v>9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138</v>
      </c>
      <c r="AU186" s="215" t="s">
        <v>88</v>
      </c>
      <c r="AV186" s="13" t="s">
        <v>88</v>
      </c>
      <c r="AW186" s="13" t="s">
        <v>35</v>
      </c>
      <c r="AX186" s="13" t="s">
        <v>86</v>
      </c>
      <c r="AY186" s="215" t="s">
        <v>126</v>
      </c>
    </row>
    <row r="187" spans="1:65" s="2" customFormat="1" ht="24.2" customHeight="1">
      <c r="A187" s="34"/>
      <c r="B187" s="35"/>
      <c r="C187" s="231" t="s">
        <v>359</v>
      </c>
      <c r="D187" s="231" t="s">
        <v>370</v>
      </c>
      <c r="E187" s="232" t="s">
        <v>805</v>
      </c>
      <c r="F187" s="233" t="s">
        <v>806</v>
      </c>
      <c r="G187" s="234" t="s">
        <v>132</v>
      </c>
      <c r="H187" s="235">
        <v>9</v>
      </c>
      <c r="I187" s="236"/>
      <c r="J187" s="237">
        <f>ROUND(I187*H187,2)</f>
        <v>0</v>
      </c>
      <c r="K187" s="233" t="s">
        <v>418</v>
      </c>
      <c r="L187" s="238"/>
      <c r="M187" s="239" t="s">
        <v>1</v>
      </c>
      <c r="N187" s="240" t="s">
        <v>43</v>
      </c>
      <c r="O187" s="71"/>
      <c r="P187" s="196">
        <f>O187*H187</f>
        <v>0</v>
      </c>
      <c r="Q187" s="196">
        <v>1.4999999999999999E-2</v>
      </c>
      <c r="R187" s="196">
        <f>Q187*H187</f>
        <v>0.13500000000000001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281</v>
      </c>
      <c r="AT187" s="198" t="s">
        <v>370</v>
      </c>
      <c r="AU187" s="198" t="s">
        <v>88</v>
      </c>
      <c r="AY187" s="17" t="s">
        <v>126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86</v>
      </c>
      <c r="BK187" s="199">
        <f>ROUND(I187*H187,2)</f>
        <v>0</v>
      </c>
      <c r="BL187" s="17" t="s">
        <v>134</v>
      </c>
      <c r="BM187" s="198" t="s">
        <v>807</v>
      </c>
    </row>
    <row r="188" spans="1:65" s="2" customFormat="1" ht="11.25">
      <c r="A188" s="34"/>
      <c r="B188" s="35"/>
      <c r="C188" s="36"/>
      <c r="D188" s="200" t="s">
        <v>136</v>
      </c>
      <c r="E188" s="36"/>
      <c r="F188" s="201" t="s">
        <v>808</v>
      </c>
      <c r="G188" s="36"/>
      <c r="H188" s="36"/>
      <c r="I188" s="202"/>
      <c r="J188" s="36"/>
      <c r="K188" s="36"/>
      <c r="L188" s="39"/>
      <c r="M188" s="203"/>
      <c r="N188" s="204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136</v>
      </c>
      <c r="AU188" s="17" t="s">
        <v>88</v>
      </c>
    </row>
    <row r="189" spans="1:65" s="2" customFormat="1" ht="24.2" customHeight="1">
      <c r="A189" s="34"/>
      <c r="B189" s="35"/>
      <c r="C189" s="187" t="s">
        <v>364</v>
      </c>
      <c r="D189" s="187" t="s">
        <v>129</v>
      </c>
      <c r="E189" s="188" t="s">
        <v>809</v>
      </c>
      <c r="F189" s="189" t="s">
        <v>810</v>
      </c>
      <c r="G189" s="190" t="s">
        <v>288</v>
      </c>
      <c r="H189" s="191">
        <v>6.4960000000000004</v>
      </c>
      <c r="I189" s="192"/>
      <c r="J189" s="193">
        <f>ROUND(I189*H189,2)</f>
        <v>0</v>
      </c>
      <c r="K189" s="189" t="s">
        <v>133</v>
      </c>
      <c r="L189" s="39"/>
      <c r="M189" s="194" t="s">
        <v>1</v>
      </c>
      <c r="N189" s="195" t="s">
        <v>43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134</v>
      </c>
      <c r="AT189" s="198" t="s">
        <v>129</v>
      </c>
      <c r="AU189" s="198" t="s">
        <v>88</v>
      </c>
      <c r="AY189" s="17" t="s">
        <v>126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86</v>
      </c>
      <c r="BK189" s="199">
        <f>ROUND(I189*H189,2)</f>
        <v>0</v>
      </c>
      <c r="BL189" s="17" t="s">
        <v>134</v>
      </c>
      <c r="BM189" s="198" t="s">
        <v>811</v>
      </c>
    </row>
    <row r="190" spans="1:65" s="2" customFormat="1" ht="11.25">
      <c r="A190" s="34"/>
      <c r="B190" s="35"/>
      <c r="C190" s="36"/>
      <c r="D190" s="200" t="s">
        <v>136</v>
      </c>
      <c r="E190" s="36"/>
      <c r="F190" s="201" t="s">
        <v>812</v>
      </c>
      <c r="G190" s="36"/>
      <c r="H190" s="36"/>
      <c r="I190" s="202"/>
      <c r="J190" s="36"/>
      <c r="K190" s="36"/>
      <c r="L190" s="39"/>
      <c r="M190" s="203"/>
      <c r="N190" s="20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136</v>
      </c>
      <c r="AU190" s="17" t="s">
        <v>88</v>
      </c>
    </row>
    <row r="191" spans="1:65" s="13" customFormat="1" ht="11.25">
      <c r="B191" s="205"/>
      <c r="C191" s="206"/>
      <c r="D191" s="200" t="s">
        <v>138</v>
      </c>
      <c r="E191" s="207" t="s">
        <v>717</v>
      </c>
      <c r="F191" s="208" t="s">
        <v>813</v>
      </c>
      <c r="G191" s="206"/>
      <c r="H191" s="209">
        <v>6.4960000000000004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138</v>
      </c>
      <c r="AU191" s="215" t="s">
        <v>88</v>
      </c>
      <c r="AV191" s="13" t="s">
        <v>88</v>
      </c>
      <c r="AW191" s="13" t="s">
        <v>35</v>
      </c>
      <c r="AX191" s="13" t="s">
        <v>86</v>
      </c>
      <c r="AY191" s="215" t="s">
        <v>126</v>
      </c>
    </row>
    <row r="192" spans="1:65" s="2" customFormat="1" ht="24.2" customHeight="1">
      <c r="A192" s="34"/>
      <c r="B192" s="35"/>
      <c r="C192" s="187" t="s">
        <v>369</v>
      </c>
      <c r="D192" s="187" t="s">
        <v>129</v>
      </c>
      <c r="E192" s="188" t="s">
        <v>814</v>
      </c>
      <c r="F192" s="189" t="s">
        <v>815</v>
      </c>
      <c r="G192" s="190" t="s">
        <v>288</v>
      </c>
      <c r="H192" s="191">
        <v>6.4960000000000004</v>
      </c>
      <c r="I192" s="192"/>
      <c r="J192" s="193">
        <f>ROUND(I192*H192,2)</f>
        <v>0</v>
      </c>
      <c r="K192" s="189" t="s">
        <v>133</v>
      </c>
      <c r="L192" s="39"/>
      <c r="M192" s="194" t="s">
        <v>1</v>
      </c>
      <c r="N192" s="195" t="s">
        <v>43</v>
      </c>
      <c r="O192" s="71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134</v>
      </c>
      <c r="AT192" s="198" t="s">
        <v>129</v>
      </c>
      <c r="AU192" s="198" t="s">
        <v>88</v>
      </c>
      <c r="AY192" s="17" t="s">
        <v>126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86</v>
      </c>
      <c r="BK192" s="199">
        <f>ROUND(I192*H192,2)</f>
        <v>0</v>
      </c>
      <c r="BL192" s="17" t="s">
        <v>134</v>
      </c>
      <c r="BM192" s="198" t="s">
        <v>816</v>
      </c>
    </row>
    <row r="193" spans="1:65" s="2" customFormat="1" ht="11.25">
      <c r="A193" s="34"/>
      <c r="B193" s="35"/>
      <c r="C193" s="36"/>
      <c r="D193" s="200" t="s">
        <v>136</v>
      </c>
      <c r="E193" s="36"/>
      <c r="F193" s="201" t="s">
        <v>817</v>
      </c>
      <c r="G193" s="36"/>
      <c r="H193" s="36"/>
      <c r="I193" s="202"/>
      <c r="J193" s="36"/>
      <c r="K193" s="36"/>
      <c r="L193" s="39"/>
      <c r="M193" s="203"/>
      <c r="N193" s="20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136</v>
      </c>
      <c r="AU193" s="17" t="s">
        <v>88</v>
      </c>
    </row>
    <row r="194" spans="1:65" s="13" customFormat="1" ht="11.25">
      <c r="B194" s="205"/>
      <c r="C194" s="206"/>
      <c r="D194" s="200" t="s">
        <v>138</v>
      </c>
      <c r="E194" s="207" t="s">
        <v>1</v>
      </c>
      <c r="F194" s="208" t="s">
        <v>717</v>
      </c>
      <c r="G194" s="206"/>
      <c r="H194" s="209">
        <v>6.4960000000000004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138</v>
      </c>
      <c r="AU194" s="215" t="s">
        <v>88</v>
      </c>
      <c r="AV194" s="13" t="s">
        <v>88</v>
      </c>
      <c r="AW194" s="13" t="s">
        <v>35</v>
      </c>
      <c r="AX194" s="13" t="s">
        <v>86</v>
      </c>
      <c r="AY194" s="215" t="s">
        <v>126</v>
      </c>
    </row>
    <row r="195" spans="1:65" s="2" customFormat="1" ht="24.2" customHeight="1">
      <c r="A195" s="34"/>
      <c r="B195" s="35"/>
      <c r="C195" s="187" t="s">
        <v>375</v>
      </c>
      <c r="D195" s="187" t="s">
        <v>129</v>
      </c>
      <c r="E195" s="188" t="s">
        <v>818</v>
      </c>
      <c r="F195" s="189" t="s">
        <v>819</v>
      </c>
      <c r="G195" s="190" t="s">
        <v>288</v>
      </c>
      <c r="H195" s="191">
        <v>12.992000000000001</v>
      </c>
      <c r="I195" s="192"/>
      <c r="J195" s="193">
        <f>ROUND(I195*H195,2)</f>
        <v>0</v>
      </c>
      <c r="K195" s="189" t="s">
        <v>133</v>
      </c>
      <c r="L195" s="39"/>
      <c r="M195" s="194" t="s">
        <v>1</v>
      </c>
      <c r="N195" s="195" t="s">
        <v>43</v>
      </c>
      <c r="O195" s="7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134</v>
      </c>
      <c r="AT195" s="198" t="s">
        <v>129</v>
      </c>
      <c r="AU195" s="198" t="s">
        <v>88</v>
      </c>
      <c r="AY195" s="17" t="s">
        <v>126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86</v>
      </c>
      <c r="BK195" s="199">
        <f>ROUND(I195*H195,2)</f>
        <v>0</v>
      </c>
      <c r="BL195" s="17" t="s">
        <v>134</v>
      </c>
      <c r="BM195" s="198" t="s">
        <v>820</v>
      </c>
    </row>
    <row r="196" spans="1:65" s="2" customFormat="1" ht="19.5">
      <c r="A196" s="34"/>
      <c r="B196" s="35"/>
      <c r="C196" s="36"/>
      <c r="D196" s="200" t="s">
        <v>136</v>
      </c>
      <c r="E196" s="36"/>
      <c r="F196" s="201" t="s">
        <v>821</v>
      </c>
      <c r="G196" s="36"/>
      <c r="H196" s="36"/>
      <c r="I196" s="202"/>
      <c r="J196" s="36"/>
      <c r="K196" s="36"/>
      <c r="L196" s="39"/>
      <c r="M196" s="203"/>
      <c r="N196" s="20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136</v>
      </c>
      <c r="AU196" s="17" t="s">
        <v>88</v>
      </c>
    </row>
    <row r="197" spans="1:65" s="13" customFormat="1" ht="11.25">
      <c r="B197" s="205"/>
      <c r="C197" s="206"/>
      <c r="D197" s="200" t="s">
        <v>138</v>
      </c>
      <c r="E197" s="207" t="s">
        <v>1</v>
      </c>
      <c r="F197" s="208" t="s">
        <v>822</v>
      </c>
      <c r="G197" s="206"/>
      <c r="H197" s="209">
        <v>12.992000000000001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138</v>
      </c>
      <c r="AU197" s="215" t="s">
        <v>88</v>
      </c>
      <c r="AV197" s="13" t="s">
        <v>88</v>
      </c>
      <c r="AW197" s="13" t="s">
        <v>35</v>
      </c>
      <c r="AX197" s="13" t="s">
        <v>86</v>
      </c>
      <c r="AY197" s="215" t="s">
        <v>126</v>
      </c>
    </row>
    <row r="198" spans="1:65" s="12" customFormat="1" ht="22.9" customHeight="1">
      <c r="B198" s="171"/>
      <c r="C198" s="172"/>
      <c r="D198" s="173" t="s">
        <v>77</v>
      </c>
      <c r="E198" s="185" t="s">
        <v>660</v>
      </c>
      <c r="F198" s="185" t="s">
        <v>661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SUM(P199:P200)</f>
        <v>0</v>
      </c>
      <c r="Q198" s="179"/>
      <c r="R198" s="180">
        <f>SUM(R199:R200)</f>
        <v>0</v>
      </c>
      <c r="S198" s="179"/>
      <c r="T198" s="181">
        <f>SUM(T199:T200)</f>
        <v>0</v>
      </c>
      <c r="AR198" s="182" t="s">
        <v>86</v>
      </c>
      <c r="AT198" s="183" t="s">
        <v>77</v>
      </c>
      <c r="AU198" s="183" t="s">
        <v>86</v>
      </c>
      <c r="AY198" s="182" t="s">
        <v>126</v>
      </c>
      <c r="BK198" s="184">
        <f>SUM(BK199:BK200)</f>
        <v>0</v>
      </c>
    </row>
    <row r="199" spans="1:65" s="2" customFormat="1" ht="24.2" customHeight="1">
      <c r="A199" s="34"/>
      <c r="B199" s="35"/>
      <c r="C199" s="187" t="s">
        <v>380</v>
      </c>
      <c r="D199" s="187" t="s">
        <v>129</v>
      </c>
      <c r="E199" s="188" t="s">
        <v>823</v>
      </c>
      <c r="F199" s="189" t="s">
        <v>824</v>
      </c>
      <c r="G199" s="190" t="s">
        <v>612</v>
      </c>
      <c r="H199" s="191">
        <v>4.5620000000000003</v>
      </c>
      <c r="I199" s="192"/>
      <c r="J199" s="193">
        <f>ROUND(I199*H199,2)</f>
        <v>0</v>
      </c>
      <c r="K199" s="189" t="s">
        <v>133</v>
      </c>
      <c r="L199" s="39"/>
      <c r="M199" s="194" t="s">
        <v>1</v>
      </c>
      <c r="N199" s="195" t="s">
        <v>43</v>
      </c>
      <c r="O199" s="7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134</v>
      </c>
      <c r="AT199" s="198" t="s">
        <v>129</v>
      </c>
      <c r="AU199" s="198" t="s">
        <v>88</v>
      </c>
      <c r="AY199" s="17" t="s">
        <v>126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86</v>
      </c>
      <c r="BK199" s="199">
        <f>ROUND(I199*H199,2)</f>
        <v>0</v>
      </c>
      <c r="BL199" s="17" t="s">
        <v>134</v>
      </c>
      <c r="BM199" s="198" t="s">
        <v>825</v>
      </c>
    </row>
    <row r="200" spans="1:65" s="2" customFormat="1" ht="19.5">
      <c r="A200" s="34"/>
      <c r="B200" s="35"/>
      <c r="C200" s="36"/>
      <c r="D200" s="200" t="s">
        <v>136</v>
      </c>
      <c r="E200" s="36"/>
      <c r="F200" s="201" t="s">
        <v>826</v>
      </c>
      <c r="G200" s="36"/>
      <c r="H200" s="36"/>
      <c r="I200" s="202"/>
      <c r="J200" s="36"/>
      <c r="K200" s="36"/>
      <c r="L200" s="39"/>
      <c r="M200" s="203"/>
      <c r="N200" s="204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136</v>
      </c>
      <c r="AU200" s="17" t="s">
        <v>88</v>
      </c>
    </row>
    <row r="201" spans="1:65" s="12" customFormat="1" ht="25.9" customHeight="1">
      <c r="B201" s="171"/>
      <c r="C201" s="172"/>
      <c r="D201" s="173" t="s">
        <v>77</v>
      </c>
      <c r="E201" s="174" t="s">
        <v>370</v>
      </c>
      <c r="F201" s="174" t="s">
        <v>682</v>
      </c>
      <c r="G201" s="172"/>
      <c r="H201" s="172"/>
      <c r="I201" s="175"/>
      <c r="J201" s="176">
        <f>BK201</f>
        <v>0</v>
      </c>
      <c r="K201" s="172"/>
      <c r="L201" s="177"/>
      <c r="M201" s="178"/>
      <c r="N201" s="179"/>
      <c r="O201" s="179"/>
      <c r="P201" s="180">
        <f>P202</f>
        <v>0</v>
      </c>
      <c r="Q201" s="179"/>
      <c r="R201" s="180">
        <f>R202</f>
        <v>1.9040000000000001E-2</v>
      </c>
      <c r="S201" s="179"/>
      <c r="T201" s="181">
        <f>T202</f>
        <v>0</v>
      </c>
      <c r="AR201" s="182" t="s">
        <v>142</v>
      </c>
      <c r="AT201" s="183" t="s">
        <v>77</v>
      </c>
      <c r="AU201" s="183" t="s">
        <v>78</v>
      </c>
      <c r="AY201" s="182" t="s">
        <v>126</v>
      </c>
      <c r="BK201" s="184">
        <f>BK202</f>
        <v>0</v>
      </c>
    </row>
    <row r="202" spans="1:65" s="12" customFormat="1" ht="22.9" customHeight="1">
      <c r="B202" s="171"/>
      <c r="C202" s="172"/>
      <c r="D202" s="173" t="s">
        <v>77</v>
      </c>
      <c r="E202" s="185" t="s">
        <v>683</v>
      </c>
      <c r="F202" s="185" t="s">
        <v>684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SUM(P203:P219)</f>
        <v>0</v>
      </c>
      <c r="Q202" s="179"/>
      <c r="R202" s="180">
        <f>SUM(R203:R219)</f>
        <v>1.9040000000000001E-2</v>
      </c>
      <c r="S202" s="179"/>
      <c r="T202" s="181">
        <f>SUM(T203:T219)</f>
        <v>0</v>
      </c>
      <c r="AR202" s="182" t="s">
        <v>142</v>
      </c>
      <c r="AT202" s="183" t="s">
        <v>77</v>
      </c>
      <c r="AU202" s="183" t="s">
        <v>86</v>
      </c>
      <c r="AY202" s="182" t="s">
        <v>126</v>
      </c>
      <c r="BK202" s="184">
        <f>SUM(BK203:BK219)</f>
        <v>0</v>
      </c>
    </row>
    <row r="203" spans="1:65" s="2" customFormat="1" ht="24.2" customHeight="1">
      <c r="A203" s="34"/>
      <c r="B203" s="35"/>
      <c r="C203" s="187" t="s">
        <v>388</v>
      </c>
      <c r="D203" s="187" t="s">
        <v>129</v>
      </c>
      <c r="E203" s="188" t="s">
        <v>686</v>
      </c>
      <c r="F203" s="189" t="s">
        <v>827</v>
      </c>
      <c r="G203" s="190" t="s">
        <v>688</v>
      </c>
      <c r="H203" s="191">
        <v>0.5</v>
      </c>
      <c r="I203" s="192"/>
      <c r="J203" s="193">
        <f>ROUND(I203*H203,2)</f>
        <v>0</v>
      </c>
      <c r="K203" s="189" t="s">
        <v>133</v>
      </c>
      <c r="L203" s="39"/>
      <c r="M203" s="194" t="s">
        <v>1</v>
      </c>
      <c r="N203" s="195" t="s">
        <v>43</v>
      </c>
      <c r="O203" s="71"/>
      <c r="P203" s="196">
        <f>O203*H203</f>
        <v>0</v>
      </c>
      <c r="Q203" s="196">
        <v>8.8000000000000005E-3</v>
      </c>
      <c r="R203" s="196">
        <f>Q203*H203</f>
        <v>4.4000000000000003E-3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577</v>
      </c>
      <c r="AT203" s="198" t="s">
        <v>129</v>
      </c>
      <c r="AU203" s="198" t="s">
        <v>88</v>
      </c>
      <c r="AY203" s="17" t="s">
        <v>126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86</v>
      </c>
      <c r="BK203" s="199">
        <f>ROUND(I203*H203,2)</f>
        <v>0</v>
      </c>
      <c r="BL203" s="17" t="s">
        <v>577</v>
      </c>
      <c r="BM203" s="198" t="s">
        <v>828</v>
      </c>
    </row>
    <row r="204" spans="1:65" s="2" customFormat="1" ht="19.5">
      <c r="A204" s="34"/>
      <c r="B204" s="35"/>
      <c r="C204" s="36"/>
      <c r="D204" s="200" t="s">
        <v>136</v>
      </c>
      <c r="E204" s="36"/>
      <c r="F204" s="201" t="s">
        <v>690</v>
      </c>
      <c r="G204" s="36"/>
      <c r="H204" s="36"/>
      <c r="I204" s="202"/>
      <c r="J204" s="36"/>
      <c r="K204" s="36"/>
      <c r="L204" s="39"/>
      <c r="M204" s="203"/>
      <c r="N204" s="20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136</v>
      </c>
      <c r="AU204" s="17" t="s">
        <v>88</v>
      </c>
    </row>
    <row r="205" spans="1:65" s="2" customFormat="1" ht="24.2" customHeight="1">
      <c r="A205" s="34"/>
      <c r="B205" s="35"/>
      <c r="C205" s="187" t="s">
        <v>393</v>
      </c>
      <c r="D205" s="187" t="s">
        <v>129</v>
      </c>
      <c r="E205" s="188" t="s">
        <v>829</v>
      </c>
      <c r="F205" s="189" t="s">
        <v>830</v>
      </c>
      <c r="G205" s="190" t="s">
        <v>278</v>
      </c>
      <c r="H205" s="191">
        <v>16</v>
      </c>
      <c r="I205" s="192"/>
      <c r="J205" s="193">
        <f>ROUND(I205*H205,2)</f>
        <v>0</v>
      </c>
      <c r="K205" s="189" t="s">
        <v>133</v>
      </c>
      <c r="L205" s="39"/>
      <c r="M205" s="194" t="s">
        <v>1</v>
      </c>
      <c r="N205" s="195" t="s">
        <v>43</v>
      </c>
      <c r="O205" s="71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577</v>
      </c>
      <c r="AT205" s="198" t="s">
        <v>129</v>
      </c>
      <c r="AU205" s="198" t="s">
        <v>88</v>
      </c>
      <c r="AY205" s="17" t="s">
        <v>126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86</v>
      </c>
      <c r="BK205" s="199">
        <f>ROUND(I205*H205,2)</f>
        <v>0</v>
      </c>
      <c r="BL205" s="17" t="s">
        <v>577</v>
      </c>
      <c r="BM205" s="198" t="s">
        <v>831</v>
      </c>
    </row>
    <row r="206" spans="1:65" s="2" customFormat="1" ht="39">
      <c r="A206" s="34"/>
      <c r="B206" s="35"/>
      <c r="C206" s="36"/>
      <c r="D206" s="200" t="s">
        <v>136</v>
      </c>
      <c r="E206" s="36"/>
      <c r="F206" s="201" t="s">
        <v>832</v>
      </c>
      <c r="G206" s="36"/>
      <c r="H206" s="36"/>
      <c r="I206" s="202"/>
      <c r="J206" s="36"/>
      <c r="K206" s="36"/>
      <c r="L206" s="39"/>
      <c r="M206" s="203"/>
      <c r="N206" s="20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136</v>
      </c>
      <c r="AU206" s="17" t="s">
        <v>88</v>
      </c>
    </row>
    <row r="207" spans="1:65" s="13" customFormat="1" ht="11.25">
      <c r="B207" s="205"/>
      <c r="C207" s="206"/>
      <c r="D207" s="200" t="s">
        <v>138</v>
      </c>
      <c r="E207" s="207" t="s">
        <v>713</v>
      </c>
      <c r="F207" s="208" t="s">
        <v>833</v>
      </c>
      <c r="G207" s="206"/>
      <c r="H207" s="209">
        <v>16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138</v>
      </c>
      <c r="AU207" s="215" t="s">
        <v>88</v>
      </c>
      <c r="AV207" s="13" t="s">
        <v>88</v>
      </c>
      <c r="AW207" s="13" t="s">
        <v>35</v>
      </c>
      <c r="AX207" s="13" t="s">
        <v>86</v>
      </c>
      <c r="AY207" s="215" t="s">
        <v>126</v>
      </c>
    </row>
    <row r="208" spans="1:65" s="2" customFormat="1" ht="24.2" customHeight="1">
      <c r="A208" s="34"/>
      <c r="B208" s="35"/>
      <c r="C208" s="187" t="s">
        <v>398</v>
      </c>
      <c r="D208" s="187" t="s">
        <v>129</v>
      </c>
      <c r="E208" s="188" t="s">
        <v>834</v>
      </c>
      <c r="F208" s="189" t="s">
        <v>835</v>
      </c>
      <c r="G208" s="190" t="s">
        <v>278</v>
      </c>
      <c r="H208" s="191">
        <v>16</v>
      </c>
      <c r="I208" s="192"/>
      <c r="J208" s="193">
        <f>ROUND(I208*H208,2)</f>
        <v>0</v>
      </c>
      <c r="K208" s="189" t="s">
        <v>133</v>
      </c>
      <c r="L208" s="39"/>
      <c r="M208" s="194" t="s">
        <v>1</v>
      </c>
      <c r="N208" s="195" t="s">
        <v>43</v>
      </c>
      <c r="O208" s="7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577</v>
      </c>
      <c r="AT208" s="198" t="s">
        <v>129</v>
      </c>
      <c r="AU208" s="198" t="s">
        <v>88</v>
      </c>
      <c r="AY208" s="17" t="s">
        <v>126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7" t="s">
        <v>86</v>
      </c>
      <c r="BK208" s="199">
        <f>ROUND(I208*H208,2)</f>
        <v>0</v>
      </c>
      <c r="BL208" s="17" t="s">
        <v>577</v>
      </c>
      <c r="BM208" s="198" t="s">
        <v>836</v>
      </c>
    </row>
    <row r="209" spans="1:65" s="2" customFormat="1" ht="39">
      <c r="A209" s="34"/>
      <c r="B209" s="35"/>
      <c r="C209" s="36"/>
      <c r="D209" s="200" t="s">
        <v>136</v>
      </c>
      <c r="E209" s="36"/>
      <c r="F209" s="201" t="s">
        <v>837</v>
      </c>
      <c r="G209" s="36"/>
      <c r="H209" s="36"/>
      <c r="I209" s="202"/>
      <c r="J209" s="36"/>
      <c r="K209" s="36"/>
      <c r="L209" s="39"/>
      <c r="M209" s="203"/>
      <c r="N209" s="20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136</v>
      </c>
      <c r="AU209" s="17" t="s">
        <v>88</v>
      </c>
    </row>
    <row r="210" spans="1:65" s="13" customFormat="1" ht="11.25">
      <c r="B210" s="205"/>
      <c r="C210" s="206"/>
      <c r="D210" s="200" t="s">
        <v>138</v>
      </c>
      <c r="E210" s="207" t="s">
        <v>1</v>
      </c>
      <c r="F210" s="208" t="s">
        <v>713</v>
      </c>
      <c r="G210" s="206"/>
      <c r="H210" s="209">
        <v>16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138</v>
      </c>
      <c r="AU210" s="215" t="s">
        <v>88</v>
      </c>
      <c r="AV210" s="13" t="s">
        <v>88</v>
      </c>
      <c r="AW210" s="13" t="s">
        <v>35</v>
      </c>
      <c r="AX210" s="13" t="s">
        <v>86</v>
      </c>
      <c r="AY210" s="215" t="s">
        <v>126</v>
      </c>
    </row>
    <row r="211" spans="1:65" s="2" customFormat="1" ht="16.5" customHeight="1">
      <c r="A211" s="34"/>
      <c r="B211" s="35"/>
      <c r="C211" s="187" t="s">
        <v>404</v>
      </c>
      <c r="D211" s="187" t="s">
        <v>129</v>
      </c>
      <c r="E211" s="188" t="s">
        <v>702</v>
      </c>
      <c r="F211" s="189" t="s">
        <v>703</v>
      </c>
      <c r="G211" s="190" t="s">
        <v>278</v>
      </c>
      <c r="H211" s="191">
        <v>16</v>
      </c>
      <c r="I211" s="192"/>
      <c r="J211" s="193">
        <f>ROUND(I211*H211,2)</f>
        <v>0</v>
      </c>
      <c r="K211" s="189" t="s">
        <v>133</v>
      </c>
      <c r="L211" s="39"/>
      <c r="M211" s="194" t="s">
        <v>1</v>
      </c>
      <c r="N211" s="195" t="s">
        <v>43</v>
      </c>
      <c r="O211" s="71"/>
      <c r="P211" s="196">
        <f>O211*H211</f>
        <v>0</v>
      </c>
      <c r="Q211" s="196">
        <v>9.0000000000000006E-5</v>
      </c>
      <c r="R211" s="196">
        <f>Q211*H211</f>
        <v>1.4400000000000001E-3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577</v>
      </c>
      <c r="AT211" s="198" t="s">
        <v>129</v>
      </c>
      <c r="AU211" s="198" t="s">
        <v>88</v>
      </c>
      <c r="AY211" s="17" t="s">
        <v>126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7" t="s">
        <v>86</v>
      </c>
      <c r="BK211" s="199">
        <f>ROUND(I211*H211,2)</f>
        <v>0</v>
      </c>
      <c r="BL211" s="17" t="s">
        <v>577</v>
      </c>
      <c r="BM211" s="198" t="s">
        <v>838</v>
      </c>
    </row>
    <row r="212" spans="1:65" s="2" customFormat="1" ht="19.5">
      <c r="A212" s="34"/>
      <c r="B212" s="35"/>
      <c r="C212" s="36"/>
      <c r="D212" s="200" t="s">
        <v>136</v>
      </c>
      <c r="E212" s="36"/>
      <c r="F212" s="201" t="s">
        <v>705</v>
      </c>
      <c r="G212" s="36"/>
      <c r="H212" s="36"/>
      <c r="I212" s="202"/>
      <c r="J212" s="36"/>
      <c r="K212" s="36"/>
      <c r="L212" s="39"/>
      <c r="M212" s="203"/>
      <c r="N212" s="20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136</v>
      </c>
      <c r="AU212" s="17" t="s">
        <v>88</v>
      </c>
    </row>
    <row r="213" spans="1:65" s="13" customFormat="1" ht="11.25">
      <c r="B213" s="205"/>
      <c r="C213" s="206"/>
      <c r="D213" s="200" t="s">
        <v>138</v>
      </c>
      <c r="E213" s="207" t="s">
        <v>1</v>
      </c>
      <c r="F213" s="208" t="s">
        <v>713</v>
      </c>
      <c r="G213" s="206"/>
      <c r="H213" s="209">
        <v>16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138</v>
      </c>
      <c r="AU213" s="215" t="s">
        <v>88</v>
      </c>
      <c r="AV213" s="13" t="s">
        <v>88</v>
      </c>
      <c r="AW213" s="13" t="s">
        <v>35</v>
      </c>
      <c r="AX213" s="13" t="s">
        <v>86</v>
      </c>
      <c r="AY213" s="215" t="s">
        <v>126</v>
      </c>
    </row>
    <row r="214" spans="1:65" s="2" customFormat="1" ht="33" customHeight="1">
      <c r="A214" s="34"/>
      <c r="B214" s="35"/>
      <c r="C214" s="187" t="s">
        <v>409</v>
      </c>
      <c r="D214" s="187" t="s">
        <v>129</v>
      </c>
      <c r="E214" s="188" t="s">
        <v>839</v>
      </c>
      <c r="F214" s="189" t="s">
        <v>840</v>
      </c>
      <c r="G214" s="190" t="s">
        <v>278</v>
      </c>
      <c r="H214" s="191">
        <v>12</v>
      </c>
      <c r="I214" s="192"/>
      <c r="J214" s="193">
        <f>ROUND(I214*H214,2)</f>
        <v>0</v>
      </c>
      <c r="K214" s="189" t="s">
        <v>133</v>
      </c>
      <c r="L214" s="39"/>
      <c r="M214" s="194" t="s">
        <v>1</v>
      </c>
      <c r="N214" s="195" t="s">
        <v>43</v>
      </c>
      <c r="O214" s="7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577</v>
      </c>
      <c r="AT214" s="198" t="s">
        <v>129</v>
      </c>
      <c r="AU214" s="198" t="s">
        <v>88</v>
      </c>
      <c r="AY214" s="17" t="s">
        <v>126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86</v>
      </c>
      <c r="BK214" s="199">
        <f>ROUND(I214*H214,2)</f>
        <v>0</v>
      </c>
      <c r="BL214" s="17" t="s">
        <v>577</v>
      </c>
      <c r="BM214" s="198" t="s">
        <v>841</v>
      </c>
    </row>
    <row r="215" spans="1:65" s="2" customFormat="1" ht="29.25">
      <c r="A215" s="34"/>
      <c r="B215" s="35"/>
      <c r="C215" s="36"/>
      <c r="D215" s="200" t="s">
        <v>136</v>
      </c>
      <c r="E215" s="36"/>
      <c r="F215" s="201" t="s">
        <v>842</v>
      </c>
      <c r="G215" s="36"/>
      <c r="H215" s="36"/>
      <c r="I215" s="202"/>
      <c r="J215" s="36"/>
      <c r="K215" s="36"/>
      <c r="L215" s="39"/>
      <c r="M215" s="203"/>
      <c r="N215" s="20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136</v>
      </c>
      <c r="AU215" s="17" t="s">
        <v>88</v>
      </c>
    </row>
    <row r="216" spans="1:65" s="13" customFormat="1" ht="11.25">
      <c r="B216" s="205"/>
      <c r="C216" s="206"/>
      <c r="D216" s="200" t="s">
        <v>138</v>
      </c>
      <c r="E216" s="207" t="s">
        <v>711</v>
      </c>
      <c r="F216" s="208" t="s">
        <v>843</v>
      </c>
      <c r="G216" s="206"/>
      <c r="H216" s="209">
        <v>12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138</v>
      </c>
      <c r="AU216" s="215" t="s">
        <v>88</v>
      </c>
      <c r="AV216" s="13" t="s">
        <v>88</v>
      </c>
      <c r="AW216" s="13" t="s">
        <v>35</v>
      </c>
      <c r="AX216" s="13" t="s">
        <v>86</v>
      </c>
      <c r="AY216" s="215" t="s">
        <v>126</v>
      </c>
    </row>
    <row r="217" spans="1:65" s="2" customFormat="1" ht="16.5" customHeight="1">
      <c r="A217" s="34"/>
      <c r="B217" s="35"/>
      <c r="C217" s="231" t="s">
        <v>415</v>
      </c>
      <c r="D217" s="231" t="s">
        <v>370</v>
      </c>
      <c r="E217" s="232" t="s">
        <v>844</v>
      </c>
      <c r="F217" s="233" t="s">
        <v>845</v>
      </c>
      <c r="G217" s="234" t="s">
        <v>132</v>
      </c>
      <c r="H217" s="235">
        <v>4</v>
      </c>
      <c r="I217" s="236"/>
      <c r="J217" s="237">
        <f>ROUND(I217*H217,2)</f>
        <v>0</v>
      </c>
      <c r="K217" s="233" t="s">
        <v>418</v>
      </c>
      <c r="L217" s="238"/>
      <c r="M217" s="239" t="s">
        <v>1</v>
      </c>
      <c r="N217" s="240" t="s">
        <v>43</v>
      </c>
      <c r="O217" s="71"/>
      <c r="P217" s="196">
        <f>O217*H217</f>
        <v>0</v>
      </c>
      <c r="Q217" s="196">
        <v>3.3E-3</v>
      </c>
      <c r="R217" s="196">
        <f>Q217*H217</f>
        <v>1.32E-2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846</v>
      </c>
      <c r="AT217" s="198" t="s">
        <v>370</v>
      </c>
      <c r="AU217" s="198" t="s">
        <v>88</v>
      </c>
      <c r="AY217" s="17" t="s">
        <v>126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7" t="s">
        <v>86</v>
      </c>
      <c r="BK217" s="199">
        <f>ROUND(I217*H217,2)</f>
        <v>0</v>
      </c>
      <c r="BL217" s="17" t="s">
        <v>577</v>
      </c>
      <c r="BM217" s="198" t="s">
        <v>847</v>
      </c>
    </row>
    <row r="218" spans="1:65" s="2" customFormat="1" ht="11.25">
      <c r="A218" s="34"/>
      <c r="B218" s="35"/>
      <c r="C218" s="36"/>
      <c r="D218" s="200" t="s">
        <v>136</v>
      </c>
      <c r="E218" s="36"/>
      <c r="F218" s="201" t="s">
        <v>848</v>
      </c>
      <c r="G218" s="36"/>
      <c r="H218" s="36"/>
      <c r="I218" s="202"/>
      <c r="J218" s="36"/>
      <c r="K218" s="36"/>
      <c r="L218" s="39"/>
      <c r="M218" s="203"/>
      <c r="N218" s="20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136</v>
      </c>
      <c r="AU218" s="17" t="s">
        <v>88</v>
      </c>
    </row>
    <row r="219" spans="1:65" s="13" customFormat="1" ht="11.25">
      <c r="B219" s="205"/>
      <c r="C219" s="206"/>
      <c r="D219" s="200" t="s">
        <v>138</v>
      </c>
      <c r="E219" s="207" t="s">
        <v>712</v>
      </c>
      <c r="F219" s="208" t="s">
        <v>849</v>
      </c>
      <c r="G219" s="206"/>
      <c r="H219" s="209">
        <v>4</v>
      </c>
      <c r="I219" s="210"/>
      <c r="J219" s="206"/>
      <c r="K219" s="206"/>
      <c r="L219" s="211"/>
      <c r="M219" s="227"/>
      <c r="N219" s="228"/>
      <c r="O219" s="228"/>
      <c r="P219" s="228"/>
      <c r="Q219" s="228"/>
      <c r="R219" s="228"/>
      <c r="S219" s="228"/>
      <c r="T219" s="229"/>
      <c r="AT219" s="215" t="s">
        <v>138</v>
      </c>
      <c r="AU219" s="215" t="s">
        <v>88</v>
      </c>
      <c r="AV219" s="13" t="s">
        <v>88</v>
      </c>
      <c r="AW219" s="13" t="s">
        <v>35</v>
      </c>
      <c r="AX219" s="13" t="s">
        <v>86</v>
      </c>
      <c r="AY219" s="215" t="s">
        <v>126</v>
      </c>
    </row>
    <row r="220" spans="1:65" s="2" customFormat="1" ht="6.95" customHeight="1">
      <c r="A220" s="34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39"/>
      <c r="M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</sheetData>
  <sheetProtection algorithmName="SHA-512" hashValue="0Fy+VEwNo3yT/npiDcYa9Ti4wDw7bT2qVJK96USoeudCHRe3/KrXgBPRIZ3/Grxb8ogmK7pkxU/Drw8MMCG2lQ==" saltValue="m9KlTMAV1Y7P1WxCuM4Sn7dh5PCiao+RC5OsBHoGiN8HIFPiHhP0jR/SvYLTDDzHqzBgiZUYiJi90oQ9ghd7Iw==" spinCount="100000" sheet="1" objects="1" scenarios="1" formatColumns="0" formatRows="0" autoFilter="0"/>
  <autoFilter ref="C120:K219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88</v>
      </c>
    </row>
    <row r="4" spans="1:46" s="1" customFormat="1" ht="24.95" customHeight="1">
      <c r="B4" s="20"/>
      <c r="D4" s="111" t="s">
        <v>101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1" t="str">
        <f>'Rekapitulace stavby'!K6</f>
        <v>Ostrov, oprava komunikacíve vnitrobloku IX. etapa sever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102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850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23</v>
      </c>
      <c r="E14" s="34"/>
      <c r="F14" s="34"/>
      <c r="G14" s="34"/>
      <c r="H14" s="34"/>
      <c r="I14" s="113" t="s">
        <v>24</v>
      </c>
      <c r="J14" s="114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29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31</v>
      </c>
      <c r="E20" s="34"/>
      <c r="F20" s="34"/>
      <c r="G20" s="34"/>
      <c r="H20" s="34"/>
      <c r="I20" s="113" t="s">
        <v>24</v>
      </c>
      <c r="J20" s="114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33</v>
      </c>
      <c r="F21" s="34"/>
      <c r="G21" s="34"/>
      <c r="H21" s="34"/>
      <c r="I21" s="113" t="s">
        <v>27</v>
      </c>
      <c r="J21" s="114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36</v>
      </c>
      <c r="E23" s="34"/>
      <c r="F23" s="34"/>
      <c r="G23" s="34"/>
      <c r="H23" s="34"/>
      <c r="I23" s="113" t="s">
        <v>24</v>
      </c>
      <c r="J23" s="114" t="s">
        <v>32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33</v>
      </c>
      <c r="F24" s="34"/>
      <c r="G24" s="34"/>
      <c r="H24" s="34"/>
      <c r="I24" s="113" t="s">
        <v>27</v>
      </c>
      <c r="J24" s="114" t="s">
        <v>34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38</v>
      </c>
      <c r="E30" s="34"/>
      <c r="F30" s="34"/>
      <c r="G30" s="34"/>
      <c r="H30" s="34"/>
      <c r="I30" s="34"/>
      <c r="J30" s="121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40</v>
      </c>
      <c r="G32" s="34"/>
      <c r="H32" s="34"/>
      <c r="I32" s="122" t="s">
        <v>39</v>
      </c>
      <c r="J32" s="122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13" t="s">
        <v>43</v>
      </c>
      <c r="F33" s="124">
        <f>ROUND((SUM(BE119:BE130)),  2)</f>
        <v>0</v>
      </c>
      <c r="G33" s="34"/>
      <c r="H33" s="34"/>
      <c r="I33" s="125">
        <v>0.21</v>
      </c>
      <c r="J33" s="124">
        <f>ROUND(((SUM(BE119:BE130))*I33),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44</v>
      </c>
      <c r="F34" s="124">
        <f>ROUND((SUM(BF119:BF130)),  2)</f>
        <v>0</v>
      </c>
      <c r="G34" s="34"/>
      <c r="H34" s="34"/>
      <c r="I34" s="125">
        <v>0.15</v>
      </c>
      <c r="J34" s="124">
        <f>ROUND(((SUM(BF119:BF130))*I34),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45</v>
      </c>
      <c r="F35" s="124">
        <f>ROUND((SUM(BG119:BG130)),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46</v>
      </c>
      <c r="F36" s="124">
        <f>ROUND((SUM(BH119:BH130)),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47</v>
      </c>
      <c r="F37" s="124">
        <f>ROUND((SUM(BI119:BI130)),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51</v>
      </c>
      <c r="E50" s="134"/>
      <c r="F50" s="134"/>
      <c r="G50" s="133" t="s">
        <v>52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53</v>
      </c>
      <c r="E61" s="136"/>
      <c r="F61" s="137" t="s">
        <v>54</v>
      </c>
      <c r="G61" s="135" t="s">
        <v>53</v>
      </c>
      <c r="H61" s="136"/>
      <c r="I61" s="136"/>
      <c r="J61" s="138" t="s">
        <v>54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55</v>
      </c>
      <c r="E65" s="139"/>
      <c r="F65" s="139"/>
      <c r="G65" s="133" t="s">
        <v>56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53</v>
      </c>
      <c r="E76" s="136"/>
      <c r="F76" s="137" t="s">
        <v>54</v>
      </c>
      <c r="G76" s="135" t="s">
        <v>53</v>
      </c>
      <c r="H76" s="136"/>
      <c r="I76" s="136"/>
      <c r="J76" s="138" t="s">
        <v>54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Ostrov, oprava komunikacíve vnitrobloku IX. etapa sever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VRN - VRN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Ostrov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Ostrov</v>
      </c>
      <c r="G91" s="36"/>
      <c r="H91" s="36"/>
      <c r="I91" s="29" t="s">
        <v>31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105</v>
      </c>
      <c r="D94" s="145"/>
      <c r="E94" s="145"/>
      <c r="F94" s="145"/>
      <c r="G94" s="145"/>
      <c r="H94" s="145"/>
      <c r="I94" s="145"/>
      <c r="J94" s="146" t="s">
        <v>106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107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108</v>
      </c>
    </row>
    <row r="97" spans="1:31" s="9" customFormat="1" ht="24.95" customHeight="1">
      <c r="B97" s="148"/>
      <c r="C97" s="149"/>
      <c r="D97" s="150" t="s">
        <v>851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852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853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111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8" t="str">
        <f>E7</f>
        <v>Ostrov, oprava komunikacíve vnitrobloku IX. etapa sever</v>
      </c>
      <c r="F109" s="319"/>
      <c r="G109" s="319"/>
      <c r="H109" s="31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102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0" t="str">
        <f>E9</f>
        <v>VRN - VRN</v>
      </c>
      <c r="F111" s="320"/>
      <c r="G111" s="320"/>
      <c r="H111" s="32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Ostrov</v>
      </c>
      <c r="G113" s="36"/>
      <c r="H113" s="36"/>
      <c r="I113" s="29" t="s">
        <v>22</v>
      </c>
      <c r="J113" s="66">
        <f>IF(J12="","",J12)</f>
        <v>0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23</v>
      </c>
      <c r="D115" s="36"/>
      <c r="E115" s="36"/>
      <c r="F115" s="27" t="str">
        <f>E15</f>
        <v>Město Ostrov</v>
      </c>
      <c r="G115" s="36"/>
      <c r="H115" s="36"/>
      <c r="I115" s="29" t="s">
        <v>31</v>
      </c>
      <c r="J115" s="32" t="str">
        <f>E21</f>
        <v>Ing. Igor Hrazdil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29</v>
      </c>
      <c r="D116" s="36"/>
      <c r="E116" s="36"/>
      <c r="F116" s="27" t="str">
        <f>IF(E18="","",E18)</f>
        <v>Vyplň údaj</v>
      </c>
      <c r="G116" s="36"/>
      <c r="H116" s="36"/>
      <c r="I116" s="29" t="s">
        <v>36</v>
      </c>
      <c r="J116" s="32" t="str">
        <f>E24</f>
        <v>Ing. Igor Hrazdil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0"/>
      <c r="B118" s="161"/>
      <c r="C118" s="162" t="s">
        <v>112</v>
      </c>
      <c r="D118" s="163" t="s">
        <v>63</v>
      </c>
      <c r="E118" s="163" t="s">
        <v>59</v>
      </c>
      <c r="F118" s="163" t="s">
        <v>60</v>
      </c>
      <c r="G118" s="163" t="s">
        <v>113</v>
      </c>
      <c r="H118" s="163" t="s">
        <v>114</v>
      </c>
      <c r="I118" s="163" t="s">
        <v>115</v>
      </c>
      <c r="J118" s="163" t="s">
        <v>106</v>
      </c>
      <c r="K118" s="164" t="s">
        <v>116</v>
      </c>
      <c r="L118" s="165"/>
      <c r="M118" s="75" t="s">
        <v>1</v>
      </c>
      <c r="N118" s="76" t="s">
        <v>42</v>
      </c>
      <c r="O118" s="76" t="s">
        <v>117</v>
      </c>
      <c r="P118" s="76" t="s">
        <v>118</v>
      </c>
      <c r="Q118" s="76" t="s">
        <v>119</v>
      </c>
      <c r="R118" s="76" t="s">
        <v>120</v>
      </c>
      <c r="S118" s="76" t="s">
        <v>121</v>
      </c>
      <c r="T118" s="77" t="s">
        <v>122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4"/>
      <c r="B119" s="35"/>
      <c r="C119" s="82" t="s">
        <v>123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</f>
        <v>0</v>
      </c>
      <c r="Q119" s="79"/>
      <c r="R119" s="168">
        <f>R120</f>
        <v>0</v>
      </c>
      <c r="S119" s="79"/>
      <c r="T119" s="169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77</v>
      </c>
      <c r="AU119" s="17" t="s">
        <v>108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77</v>
      </c>
      <c r="E120" s="174" t="s">
        <v>95</v>
      </c>
      <c r="F120" s="174" t="s">
        <v>854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P121+P128</f>
        <v>0</v>
      </c>
      <c r="Q120" s="179"/>
      <c r="R120" s="180">
        <f>R121+R128</f>
        <v>0</v>
      </c>
      <c r="S120" s="179"/>
      <c r="T120" s="181">
        <f>T121+T128</f>
        <v>0</v>
      </c>
      <c r="AR120" s="182" t="s">
        <v>140</v>
      </c>
      <c r="AT120" s="183" t="s">
        <v>77</v>
      </c>
      <c r="AU120" s="183" t="s">
        <v>78</v>
      </c>
      <c r="AY120" s="182" t="s">
        <v>126</v>
      </c>
      <c r="BK120" s="184">
        <f>BK121+BK128</f>
        <v>0</v>
      </c>
    </row>
    <row r="121" spans="1:65" s="12" customFormat="1" ht="22.9" customHeight="1">
      <c r="B121" s="171"/>
      <c r="C121" s="172"/>
      <c r="D121" s="173" t="s">
        <v>77</v>
      </c>
      <c r="E121" s="185" t="s">
        <v>855</v>
      </c>
      <c r="F121" s="185" t="s">
        <v>856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SUM(P122:P127)</f>
        <v>0</v>
      </c>
      <c r="Q121" s="179"/>
      <c r="R121" s="180">
        <f>SUM(R122:R127)</f>
        <v>0</v>
      </c>
      <c r="S121" s="179"/>
      <c r="T121" s="181">
        <f>SUM(T122:T127)</f>
        <v>0</v>
      </c>
      <c r="AR121" s="182" t="s">
        <v>140</v>
      </c>
      <c r="AT121" s="183" t="s">
        <v>77</v>
      </c>
      <c r="AU121" s="183" t="s">
        <v>86</v>
      </c>
      <c r="AY121" s="182" t="s">
        <v>126</v>
      </c>
      <c r="BK121" s="184">
        <f>SUM(BK122:BK127)</f>
        <v>0</v>
      </c>
    </row>
    <row r="122" spans="1:65" s="2" customFormat="1" ht="16.5" customHeight="1">
      <c r="A122" s="34"/>
      <c r="B122" s="35"/>
      <c r="C122" s="187" t="s">
        <v>86</v>
      </c>
      <c r="D122" s="187" t="s">
        <v>129</v>
      </c>
      <c r="E122" s="188" t="s">
        <v>857</v>
      </c>
      <c r="F122" s="189" t="s">
        <v>858</v>
      </c>
      <c r="G122" s="190" t="s">
        <v>859</v>
      </c>
      <c r="H122" s="191">
        <v>1</v>
      </c>
      <c r="I122" s="192"/>
      <c r="J122" s="193">
        <f>ROUND(I122*H122,2)</f>
        <v>0</v>
      </c>
      <c r="K122" s="189" t="s">
        <v>418</v>
      </c>
      <c r="L122" s="39"/>
      <c r="M122" s="194" t="s">
        <v>1</v>
      </c>
      <c r="N122" s="195" t="s">
        <v>43</v>
      </c>
      <c r="O122" s="7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860</v>
      </c>
      <c r="AT122" s="198" t="s">
        <v>129</v>
      </c>
      <c r="AU122" s="198" t="s">
        <v>88</v>
      </c>
      <c r="AY122" s="17" t="s">
        <v>126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86</v>
      </c>
      <c r="BK122" s="199">
        <f>ROUND(I122*H122,2)</f>
        <v>0</v>
      </c>
      <c r="BL122" s="17" t="s">
        <v>860</v>
      </c>
      <c r="BM122" s="198" t="s">
        <v>861</v>
      </c>
    </row>
    <row r="123" spans="1:65" s="2" customFormat="1" ht="11.25">
      <c r="A123" s="34"/>
      <c r="B123" s="35"/>
      <c r="C123" s="36"/>
      <c r="D123" s="200" t="s">
        <v>136</v>
      </c>
      <c r="E123" s="36"/>
      <c r="F123" s="201" t="s">
        <v>858</v>
      </c>
      <c r="G123" s="36"/>
      <c r="H123" s="36"/>
      <c r="I123" s="202"/>
      <c r="J123" s="36"/>
      <c r="K123" s="36"/>
      <c r="L123" s="39"/>
      <c r="M123" s="203"/>
      <c r="N123" s="204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136</v>
      </c>
      <c r="AU123" s="17" t="s">
        <v>88</v>
      </c>
    </row>
    <row r="124" spans="1:65" s="2" customFormat="1" ht="24.2" customHeight="1">
      <c r="A124" s="34"/>
      <c r="B124" s="35"/>
      <c r="C124" s="187" t="s">
        <v>88</v>
      </c>
      <c r="D124" s="187" t="s">
        <v>129</v>
      </c>
      <c r="E124" s="188" t="s">
        <v>862</v>
      </c>
      <c r="F124" s="189" t="s">
        <v>863</v>
      </c>
      <c r="G124" s="190" t="s">
        <v>859</v>
      </c>
      <c r="H124" s="191">
        <v>1</v>
      </c>
      <c r="I124" s="192"/>
      <c r="J124" s="193">
        <f>ROUND(I124*H124,2)</f>
        <v>0</v>
      </c>
      <c r="K124" s="189" t="s">
        <v>418</v>
      </c>
      <c r="L124" s="39"/>
      <c r="M124" s="194" t="s">
        <v>1</v>
      </c>
      <c r="N124" s="195" t="s">
        <v>43</v>
      </c>
      <c r="O124" s="7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860</v>
      </c>
      <c r="AT124" s="198" t="s">
        <v>129</v>
      </c>
      <c r="AU124" s="198" t="s">
        <v>88</v>
      </c>
      <c r="AY124" s="17" t="s">
        <v>126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86</v>
      </c>
      <c r="BK124" s="199">
        <f>ROUND(I124*H124,2)</f>
        <v>0</v>
      </c>
      <c r="BL124" s="17" t="s">
        <v>860</v>
      </c>
      <c r="BM124" s="198" t="s">
        <v>864</v>
      </c>
    </row>
    <row r="125" spans="1:65" s="2" customFormat="1" ht="11.25">
      <c r="A125" s="34"/>
      <c r="B125" s="35"/>
      <c r="C125" s="36"/>
      <c r="D125" s="200" t="s">
        <v>136</v>
      </c>
      <c r="E125" s="36"/>
      <c r="F125" s="201" t="s">
        <v>865</v>
      </c>
      <c r="G125" s="36"/>
      <c r="H125" s="36"/>
      <c r="I125" s="202"/>
      <c r="J125" s="36"/>
      <c r="K125" s="36"/>
      <c r="L125" s="39"/>
      <c r="M125" s="203"/>
      <c r="N125" s="204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136</v>
      </c>
      <c r="AU125" s="17" t="s">
        <v>88</v>
      </c>
    </row>
    <row r="126" spans="1:65" s="2" customFormat="1" ht="16.5" customHeight="1">
      <c r="A126" s="34"/>
      <c r="B126" s="35"/>
      <c r="C126" s="187" t="s">
        <v>142</v>
      </c>
      <c r="D126" s="187" t="s">
        <v>129</v>
      </c>
      <c r="E126" s="188" t="s">
        <v>866</v>
      </c>
      <c r="F126" s="189" t="s">
        <v>867</v>
      </c>
      <c r="G126" s="190" t="s">
        <v>859</v>
      </c>
      <c r="H126" s="191">
        <v>1</v>
      </c>
      <c r="I126" s="192"/>
      <c r="J126" s="193">
        <f>ROUND(I126*H126,2)</f>
        <v>0</v>
      </c>
      <c r="K126" s="189" t="s">
        <v>418</v>
      </c>
      <c r="L126" s="39"/>
      <c r="M126" s="194" t="s">
        <v>1</v>
      </c>
      <c r="N126" s="195" t="s">
        <v>43</v>
      </c>
      <c r="O126" s="7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860</v>
      </c>
      <c r="AT126" s="198" t="s">
        <v>129</v>
      </c>
      <c r="AU126" s="198" t="s">
        <v>88</v>
      </c>
      <c r="AY126" s="17" t="s">
        <v>126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86</v>
      </c>
      <c r="BK126" s="199">
        <f>ROUND(I126*H126,2)</f>
        <v>0</v>
      </c>
      <c r="BL126" s="17" t="s">
        <v>860</v>
      </c>
      <c r="BM126" s="198" t="s">
        <v>868</v>
      </c>
    </row>
    <row r="127" spans="1:65" s="2" customFormat="1" ht="11.25">
      <c r="A127" s="34"/>
      <c r="B127" s="35"/>
      <c r="C127" s="36"/>
      <c r="D127" s="200" t="s">
        <v>136</v>
      </c>
      <c r="E127" s="36"/>
      <c r="F127" s="201" t="s">
        <v>867</v>
      </c>
      <c r="G127" s="36"/>
      <c r="H127" s="36"/>
      <c r="I127" s="202"/>
      <c r="J127" s="36"/>
      <c r="K127" s="36"/>
      <c r="L127" s="39"/>
      <c r="M127" s="203"/>
      <c r="N127" s="20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136</v>
      </c>
      <c r="AU127" s="17" t="s">
        <v>88</v>
      </c>
    </row>
    <row r="128" spans="1:65" s="12" customFormat="1" ht="22.9" customHeight="1">
      <c r="B128" s="171"/>
      <c r="C128" s="172"/>
      <c r="D128" s="173" t="s">
        <v>77</v>
      </c>
      <c r="E128" s="185" t="s">
        <v>869</v>
      </c>
      <c r="F128" s="185" t="s">
        <v>870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SUM(P129:P130)</f>
        <v>0</v>
      </c>
      <c r="Q128" s="179"/>
      <c r="R128" s="180">
        <f>SUM(R129:R130)</f>
        <v>0</v>
      </c>
      <c r="S128" s="179"/>
      <c r="T128" s="181">
        <f>SUM(T129:T130)</f>
        <v>0</v>
      </c>
      <c r="AR128" s="182" t="s">
        <v>140</v>
      </c>
      <c r="AT128" s="183" t="s">
        <v>77</v>
      </c>
      <c r="AU128" s="183" t="s">
        <v>86</v>
      </c>
      <c r="AY128" s="182" t="s">
        <v>126</v>
      </c>
      <c r="BK128" s="184">
        <f>SUM(BK129:BK130)</f>
        <v>0</v>
      </c>
    </row>
    <row r="129" spans="1:65" s="2" customFormat="1" ht="16.5" customHeight="1">
      <c r="A129" s="34"/>
      <c r="B129" s="35"/>
      <c r="C129" s="187" t="s">
        <v>134</v>
      </c>
      <c r="D129" s="187" t="s">
        <v>129</v>
      </c>
      <c r="E129" s="188" t="s">
        <v>871</v>
      </c>
      <c r="F129" s="189" t="s">
        <v>872</v>
      </c>
      <c r="G129" s="190" t="s">
        <v>859</v>
      </c>
      <c r="H129" s="191">
        <v>1</v>
      </c>
      <c r="I129" s="192"/>
      <c r="J129" s="193">
        <f>ROUND(I129*H129,2)</f>
        <v>0</v>
      </c>
      <c r="K129" s="189" t="s">
        <v>418</v>
      </c>
      <c r="L129" s="39"/>
      <c r="M129" s="194" t="s">
        <v>1</v>
      </c>
      <c r="N129" s="195" t="s">
        <v>43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860</v>
      </c>
      <c r="AT129" s="198" t="s">
        <v>129</v>
      </c>
      <c r="AU129" s="198" t="s">
        <v>88</v>
      </c>
      <c r="AY129" s="17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86</v>
      </c>
      <c r="BK129" s="199">
        <f>ROUND(I129*H129,2)</f>
        <v>0</v>
      </c>
      <c r="BL129" s="17" t="s">
        <v>860</v>
      </c>
      <c r="BM129" s="198" t="s">
        <v>873</v>
      </c>
    </row>
    <row r="130" spans="1:65" s="2" customFormat="1" ht="11.25">
      <c r="A130" s="34"/>
      <c r="B130" s="35"/>
      <c r="C130" s="36"/>
      <c r="D130" s="200" t="s">
        <v>136</v>
      </c>
      <c r="E130" s="36"/>
      <c r="F130" s="201" t="s">
        <v>872</v>
      </c>
      <c r="G130" s="36"/>
      <c r="H130" s="36"/>
      <c r="I130" s="202"/>
      <c r="J130" s="36"/>
      <c r="K130" s="36"/>
      <c r="L130" s="39"/>
      <c r="M130" s="252"/>
      <c r="N130" s="253"/>
      <c r="O130" s="254"/>
      <c r="P130" s="254"/>
      <c r="Q130" s="254"/>
      <c r="R130" s="254"/>
      <c r="S130" s="254"/>
      <c r="T130" s="25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136</v>
      </c>
      <c r="AU130" s="17" t="s">
        <v>88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J8BCQOdsN9qKrNfVqM0aqm58cbL92wSCIBLGX7B3ZfTtrjE8K6beCQW6T4B+omSXL3+83H63REEZh/oXfYtADA==" saltValue="8ZFp5arPUIUIoiWXbg7WgQdkFFCELzC0CE7aEwYarGC6hJowVIBqU6aVO7UMQ8Bdrbhic0uNbK0/sm0bGS7FyA==" spinCount="100000" sheet="1" objects="1" scenarios="1" formatColumns="0" formatRows="0" autoFilter="0"/>
  <autoFilter ref="C118:K130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874</v>
      </c>
      <c r="H4" s="20"/>
    </row>
    <row r="5" spans="1:8" s="1" customFormat="1" ht="12" customHeight="1">
      <c r="B5" s="20"/>
      <c r="C5" s="256" t="s">
        <v>13</v>
      </c>
      <c r="D5" s="317" t="s">
        <v>14</v>
      </c>
      <c r="E5" s="310"/>
      <c r="F5" s="310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310"/>
      <c r="F6" s="310"/>
      <c r="H6" s="20"/>
    </row>
    <row r="7" spans="1:8" s="1" customFormat="1" ht="16.5" customHeight="1">
      <c r="B7" s="20"/>
      <c r="C7" s="113" t="s">
        <v>22</v>
      </c>
      <c r="D7" s="115">
        <f>'Rekapitulace stavby'!AN8</f>
        <v>0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8"/>
      <c r="C9" s="259" t="s">
        <v>59</v>
      </c>
      <c r="D9" s="260" t="s">
        <v>60</v>
      </c>
      <c r="E9" s="260" t="s">
        <v>113</v>
      </c>
      <c r="F9" s="261" t="s">
        <v>875</v>
      </c>
      <c r="G9" s="160"/>
      <c r="H9" s="258"/>
    </row>
    <row r="10" spans="1:8" s="2" customFormat="1" ht="26.45" customHeight="1">
      <c r="A10" s="34"/>
      <c r="B10" s="39"/>
      <c r="C10" s="262" t="s">
        <v>876</v>
      </c>
      <c r="D10" s="262" t="s">
        <v>84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139</v>
      </c>
      <c r="D11" s="264" t="s">
        <v>1</v>
      </c>
      <c r="E11" s="265" t="s">
        <v>1</v>
      </c>
      <c r="F11" s="266">
        <v>5</v>
      </c>
      <c r="G11" s="34"/>
      <c r="H11" s="39"/>
    </row>
    <row r="12" spans="1:8" s="2" customFormat="1" ht="16.899999999999999" customHeight="1">
      <c r="A12" s="34"/>
      <c r="B12" s="39"/>
      <c r="C12" s="267" t="s">
        <v>139</v>
      </c>
      <c r="D12" s="267" t="s">
        <v>140</v>
      </c>
      <c r="E12" s="17" t="s">
        <v>1</v>
      </c>
      <c r="F12" s="268">
        <v>5</v>
      </c>
      <c r="G12" s="34"/>
      <c r="H12" s="39"/>
    </row>
    <row r="13" spans="1:8" s="2" customFormat="1" ht="16.899999999999999" customHeight="1">
      <c r="A13" s="34"/>
      <c r="B13" s="39"/>
      <c r="C13" s="263" t="s">
        <v>141</v>
      </c>
      <c r="D13" s="264" t="s">
        <v>1</v>
      </c>
      <c r="E13" s="265" t="s">
        <v>1</v>
      </c>
      <c r="F13" s="266">
        <v>3</v>
      </c>
      <c r="G13" s="34"/>
      <c r="H13" s="39"/>
    </row>
    <row r="14" spans="1:8" s="2" customFormat="1" ht="16.899999999999999" customHeight="1">
      <c r="A14" s="34"/>
      <c r="B14" s="39"/>
      <c r="C14" s="267" t="s">
        <v>141</v>
      </c>
      <c r="D14" s="267" t="s">
        <v>142</v>
      </c>
      <c r="E14" s="17" t="s">
        <v>1</v>
      </c>
      <c r="F14" s="268">
        <v>3</v>
      </c>
      <c r="G14" s="34"/>
      <c r="H14" s="39"/>
    </row>
    <row r="15" spans="1:8" s="2" customFormat="1" ht="16.899999999999999" customHeight="1">
      <c r="A15" s="34"/>
      <c r="B15" s="39"/>
      <c r="C15" s="263" t="s">
        <v>143</v>
      </c>
      <c r="D15" s="264" t="s">
        <v>1</v>
      </c>
      <c r="E15" s="265" t="s">
        <v>1</v>
      </c>
      <c r="F15" s="266">
        <v>5</v>
      </c>
      <c r="G15" s="34"/>
      <c r="H15" s="39"/>
    </row>
    <row r="16" spans="1:8" s="2" customFormat="1" ht="16.899999999999999" customHeight="1">
      <c r="A16" s="34"/>
      <c r="B16" s="39"/>
      <c r="C16" s="267" t="s">
        <v>143</v>
      </c>
      <c r="D16" s="267" t="s">
        <v>140</v>
      </c>
      <c r="E16" s="17" t="s">
        <v>1</v>
      </c>
      <c r="F16" s="268">
        <v>5</v>
      </c>
      <c r="G16" s="34"/>
      <c r="H16" s="39"/>
    </row>
    <row r="17" spans="1:8" s="2" customFormat="1" ht="16.899999999999999" customHeight="1">
      <c r="A17" s="34"/>
      <c r="B17" s="39"/>
      <c r="C17" s="263" t="s">
        <v>99</v>
      </c>
      <c r="D17" s="264" t="s">
        <v>1</v>
      </c>
      <c r="E17" s="265" t="s">
        <v>1</v>
      </c>
      <c r="F17" s="266">
        <v>7</v>
      </c>
      <c r="G17" s="34"/>
      <c r="H17" s="39"/>
    </row>
    <row r="18" spans="1:8" s="2" customFormat="1" ht="16.899999999999999" customHeight="1">
      <c r="A18" s="34"/>
      <c r="B18" s="39"/>
      <c r="C18" s="267" t="s">
        <v>99</v>
      </c>
      <c r="D18" s="267" t="s">
        <v>100</v>
      </c>
      <c r="E18" s="17" t="s">
        <v>1</v>
      </c>
      <c r="F18" s="268">
        <v>7</v>
      </c>
      <c r="G18" s="34"/>
      <c r="H18" s="39"/>
    </row>
    <row r="19" spans="1:8" s="2" customFormat="1" ht="16.899999999999999" customHeight="1">
      <c r="A19" s="34"/>
      <c r="B19" s="39"/>
      <c r="C19" s="269" t="s">
        <v>877</v>
      </c>
      <c r="D19" s="34"/>
      <c r="E19" s="34"/>
      <c r="F19" s="34"/>
      <c r="G19" s="34"/>
      <c r="H19" s="39"/>
    </row>
    <row r="20" spans="1:8" s="2" customFormat="1" ht="16.899999999999999" customHeight="1">
      <c r="A20" s="34"/>
      <c r="B20" s="39"/>
      <c r="C20" s="267" t="s">
        <v>150</v>
      </c>
      <c r="D20" s="267" t="s">
        <v>151</v>
      </c>
      <c r="E20" s="17" t="s">
        <v>132</v>
      </c>
      <c r="F20" s="268">
        <v>7</v>
      </c>
      <c r="G20" s="34"/>
      <c r="H20" s="39"/>
    </row>
    <row r="21" spans="1:8" s="2" customFormat="1" ht="16.899999999999999" customHeight="1">
      <c r="A21" s="34"/>
      <c r="B21" s="39"/>
      <c r="C21" s="267" t="s">
        <v>154</v>
      </c>
      <c r="D21" s="267" t="s">
        <v>155</v>
      </c>
      <c r="E21" s="17" t="s">
        <v>132</v>
      </c>
      <c r="F21" s="268">
        <v>420</v>
      </c>
      <c r="G21" s="34"/>
      <c r="H21" s="39"/>
    </row>
    <row r="22" spans="1:8" s="2" customFormat="1" ht="16.899999999999999" customHeight="1">
      <c r="A22" s="34"/>
      <c r="B22" s="39"/>
      <c r="C22" s="263" t="s">
        <v>97</v>
      </c>
      <c r="D22" s="264" t="s">
        <v>1</v>
      </c>
      <c r="E22" s="265" t="s">
        <v>1</v>
      </c>
      <c r="F22" s="266">
        <v>13</v>
      </c>
      <c r="G22" s="34"/>
      <c r="H22" s="39"/>
    </row>
    <row r="23" spans="1:8" s="2" customFormat="1" ht="16.899999999999999" customHeight="1">
      <c r="A23" s="34"/>
      <c r="B23" s="39"/>
      <c r="C23" s="267" t="s">
        <v>139</v>
      </c>
      <c r="D23" s="267" t="s">
        <v>140</v>
      </c>
      <c r="E23" s="17" t="s">
        <v>1</v>
      </c>
      <c r="F23" s="268">
        <v>5</v>
      </c>
      <c r="G23" s="34"/>
      <c r="H23" s="39"/>
    </row>
    <row r="24" spans="1:8" s="2" customFormat="1" ht="16.899999999999999" customHeight="1">
      <c r="A24" s="34"/>
      <c r="B24" s="39"/>
      <c r="C24" s="267" t="s">
        <v>141</v>
      </c>
      <c r="D24" s="267" t="s">
        <v>142</v>
      </c>
      <c r="E24" s="17" t="s">
        <v>1</v>
      </c>
      <c r="F24" s="268">
        <v>3</v>
      </c>
      <c r="G24" s="34"/>
      <c r="H24" s="39"/>
    </row>
    <row r="25" spans="1:8" s="2" customFormat="1" ht="16.899999999999999" customHeight="1">
      <c r="A25" s="34"/>
      <c r="B25" s="39"/>
      <c r="C25" s="267" t="s">
        <v>143</v>
      </c>
      <c r="D25" s="267" t="s">
        <v>140</v>
      </c>
      <c r="E25" s="17" t="s">
        <v>1</v>
      </c>
      <c r="F25" s="268">
        <v>5</v>
      </c>
      <c r="G25" s="34"/>
      <c r="H25" s="39"/>
    </row>
    <row r="26" spans="1:8" s="2" customFormat="1" ht="16.899999999999999" customHeight="1">
      <c r="A26" s="34"/>
      <c r="B26" s="39"/>
      <c r="C26" s="267" t="s">
        <v>97</v>
      </c>
      <c r="D26" s="267" t="s">
        <v>144</v>
      </c>
      <c r="E26" s="17" t="s">
        <v>1</v>
      </c>
      <c r="F26" s="268">
        <v>13</v>
      </c>
      <c r="G26" s="34"/>
      <c r="H26" s="39"/>
    </row>
    <row r="27" spans="1:8" s="2" customFormat="1" ht="16.899999999999999" customHeight="1">
      <c r="A27" s="34"/>
      <c r="B27" s="39"/>
      <c r="C27" s="269" t="s">
        <v>877</v>
      </c>
      <c r="D27" s="34"/>
      <c r="E27" s="34"/>
      <c r="F27" s="34"/>
      <c r="G27" s="34"/>
      <c r="H27" s="39"/>
    </row>
    <row r="28" spans="1:8" s="2" customFormat="1" ht="16.899999999999999" customHeight="1">
      <c r="A28" s="34"/>
      <c r="B28" s="39"/>
      <c r="C28" s="267" t="s">
        <v>130</v>
      </c>
      <c r="D28" s="267" t="s">
        <v>131</v>
      </c>
      <c r="E28" s="17" t="s">
        <v>132</v>
      </c>
      <c r="F28" s="268">
        <v>13</v>
      </c>
      <c r="G28" s="34"/>
      <c r="H28" s="39"/>
    </row>
    <row r="29" spans="1:8" s="2" customFormat="1" ht="16.899999999999999" customHeight="1">
      <c r="A29" s="34"/>
      <c r="B29" s="39"/>
      <c r="C29" s="267" t="s">
        <v>145</v>
      </c>
      <c r="D29" s="267" t="s">
        <v>146</v>
      </c>
      <c r="E29" s="17" t="s">
        <v>132</v>
      </c>
      <c r="F29" s="268">
        <v>780</v>
      </c>
      <c r="G29" s="34"/>
      <c r="H29" s="39"/>
    </row>
    <row r="30" spans="1:8" s="2" customFormat="1" ht="26.45" customHeight="1">
      <c r="A30" s="34"/>
      <c r="B30" s="39"/>
      <c r="C30" s="262" t="s">
        <v>878</v>
      </c>
      <c r="D30" s="262" t="s">
        <v>90</v>
      </c>
      <c r="E30" s="34"/>
      <c r="F30" s="34"/>
      <c r="G30" s="34"/>
      <c r="H30" s="39"/>
    </row>
    <row r="31" spans="1:8" s="2" customFormat="1" ht="16.899999999999999" customHeight="1">
      <c r="A31" s="34"/>
      <c r="B31" s="39"/>
      <c r="C31" s="263" t="s">
        <v>210</v>
      </c>
      <c r="D31" s="264" t="s">
        <v>1</v>
      </c>
      <c r="E31" s="265" t="s">
        <v>1</v>
      </c>
      <c r="F31" s="266">
        <v>107.21899999999999</v>
      </c>
      <c r="G31" s="34"/>
      <c r="H31" s="39"/>
    </row>
    <row r="32" spans="1:8" s="2" customFormat="1" ht="16.899999999999999" customHeight="1">
      <c r="A32" s="34"/>
      <c r="B32" s="39"/>
      <c r="C32" s="267" t="s">
        <v>210</v>
      </c>
      <c r="D32" s="267" t="s">
        <v>211</v>
      </c>
      <c r="E32" s="17" t="s">
        <v>1</v>
      </c>
      <c r="F32" s="268">
        <v>107.21899999999999</v>
      </c>
      <c r="G32" s="34"/>
      <c r="H32" s="39"/>
    </row>
    <row r="33" spans="1:8" s="2" customFormat="1" ht="16.899999999999999" customHeight="1">
      <c r="A33" s="34"/>
      <c r="B33" s="39"/>
      <c r="C33" s="269" t="s">
        <v>877</v>
      </c>
      <c r="D33" s="34"/>
      <c r="E33" s="34"/>
      <c r="F33" s="34"/>
      <c r="G33" s="34"/>
      <c r="H33" s="39"/>
    </row>
    <row r="34" spans="1:8" s="2" customFormat="1" ht="16.899999999999999" customHeight="1">
      <c r="A34" s="34"/>
      <c r="B34" s="39"/>
      <c r="C34" s="267" t="s">
        <v>252</v>
      </c>
      <c r="D34" s="267" t="s">
        <v>253</v>
      </c>
      <c r="E34" s="17" t="s">
        <v>247</v>
      </c>
      <c r="F34" s="268">
        <v>107.21899999999999</v>
      </c>
      <c r="G34" s="34"/>
      <c r="H34" s="39"/>
    </row>
    <row r="35" spans="1:8" s="2" customFormat="1" ht="16.899999999999999" customHeight="1">
      <c r="A35" s="34"/>
      <c r="B35" s="39"/>
      <c r="C35" s="267" t="s">
        <v>256</v>
      </c>
      <c r="D35" s="267" t="s">
        <v>257</v>
      </c>
      <c r="E35" s="17" t="s">
        <v>247</v>
      </c>
      <c r="F35" s="268">
        <v>1418.259</v>
      </c>
      <c r="G35" s="34"/>
      <c r="H35" s="39"/>
    </row>
    <row r="36" spans="1:8" s="2" customFormat="1" ht="16.899999999999999" customHeight="1">
      <c r="A36" s="34"/>
      <c r="B36" s="39"/>
      <c r="C36" s="263" t="s">
        <v>274</v>
      </c>
      <c r="D36" s="264" t="s">
        <v>1</v>
      </c>
      <c r="E36" s="265" t="s">
        <v>1</v>
      </c>
      <c r="F36" s="266">
        <v>9.657</v>
      </c>
      <c r="G36" s="34"/>
      <c r="H36" s="39"/>
    </row>
    <row r="37" spans="1:8" s="2" customFormat="1" ht="16.899999999999999" customHeight="1">
      <c r="A37" s="34"/>
      <c r="B37" s="39"/>
      <c r="C37" s="267" t="s">
        <v>274</v>
      </c>
      <c r="D37" s="267" t="s">
        <v>275</v>
      </c>
      <c r="E37" s="17" t="s">
        <v>1</v>
      </c>
      <c r="F37" s="268">
        <v>9.657</v>
      </c>
      <c r="G37" s="34"/>
      <c r="H37" s="39"/>
    </row>
    <row r="38" spans="1:8" s="2" customFormat="1" ht="16.899999999999999" customHeight="1">
      <c r="A38" s="34"/>
      <c r="B38" s="39"/>
      <c r="C38" s="263" t="s">
        <v>250</v>
      </c>
      <c r="D38" s="264" t="s">
        <v>1</v>
      </c>
      <c r="E38" s="265" t="s">
        <v>1</v>
      </c>
      <c r="F38" s="266">
        <v>44.116</v>
      </c>
      <c r="G38" s="34"/>
      <c r="H38" s="39"/>
    </row>
    <row r="39" spans="1:8" s="2" customFormat="1" ht="16.899999999999999" customHeight="1">
      <c r="A39" s="34"/>
      <c r="B39" s="39"/>
      <c r="C39" s="267" t="s">
        <v>250</v>
      </c>
      <c r="D39" s="267" t="s">
        <v>251</v>
      </c>
      <c r="E39" s="17" t="s">
        <v>1</v>
      </c>
      <c r="F39" s="268">
        <v>44.116</v>
      </c>
      <c r="G39" s="34"/>
      <c r="H39" s="39"/>
    </row>
    <row r="40" spans="1:8" s="2" customFormat="1" ht="16.899999999999999" customHeight="1">
      <c r="A40" s="34"/>
      <c r="B40" s="39"/>
      <c r="C40" s="263" t="s">
        <v>495</v>
      </c>
      <c r="D40" s="264" t="s">
        <v>1</v>
      </c>
      <c r="E40" s="265" t="s">
        <v>1</v>
      </c>
      <c r="F40" s="266">
        <v>1</v>
      </c>
      <c r="G40" s="34"/>
      <c r="H40" s="39"/>
    </row>
    <row r="41" spans="1:8" s="2" customFormat="1" ht="16.899999999999999" customHeight="1">
      <c r="A41" s="34"/>
      <c r="B41" s="39"/>
      <c r="C41" s="267" t="s">
        <v>495</v>
      </c>
      <c r="D41" s="267" t="s">
        <v>86</v>
      </c>
      <c r="E41" s="17" t="s">
        <v>1</v>
      </c>
      <c r="F41" s="268">
        <v>1</v>
      </c>
      <c r="G41" s="34"/>
      <c r="H41" s="39"/>
    </row>
    <row r="42" spans="1:8" s="2" customFormat="1" ht="16.899999999999999" customHeight="1">
      <c r="A42" s="34"/>
      <c r="B42" s="39"/>
      <c r="C42" s="263" t="s">
        <v>206</v>
      </c>
      <c r="D42" s="264" t="s">
        <v>1</v>
      </c>
      <c r="E42" s="265" t="s">
        <v>1</v>
      </c>
      <c r="F42" s="266">
        <v>220.935</v>
      </c>
      <c r="G42" s="34"/>
      <c r="H42" s="39"/>
    </row>
    <row r="43" spans="1:8" s="2" customFormat="1" ht="16.899999999999999" customHeight="1">
      <c r="A43" s="34"/>
      <c r="B43" s="39"/>
      <c r="C43" s="267" t="s">
        <v>206</v>
      </c>
      <c r="D43" s="267" t="s">
        <v>207</v>
      </c>
      <c r="E43" s="17" t="s">
        <v>1</v>
      </c>
      <c r="F43" s="268">
        <v>220.935</v>
      </c>
      <c r="G43" s="34"/>
      <c r="H43" s="39"/>
    </row>
    <row r="44" spans="1:8" s="2" customFormat="1" ht="16.899999999999999" customHeight="1">
      <c r="A44" s="34"/>
      <c r="B44" s="39"/>
      <c r="C44" s="269" t="s">
        <v>877</v>
      </c>
      <c r="D44" s="34"/>
      <c r="E44" s="34"/>
      <c r="F44" s="34"/>
      <c r="G44" s="34"/>
      <c r="H44" s="39"/>
    </row>
    <row r="45" spans="1:8" s="2" customFormat="1" ht="16.899999999999999" customHeight="1">
      <c r="A45" s="34"/>
      <c r="B45" s="39"/>
      <c r="C45" s="267" t="s">
        <v>265</v>
      </c>
      <c r="D45" s="267" t="s">
        <v>266</v>
      </c>
      <c r="E45" s="17" t="s">
        <v>247</v>
      </c>
      <c r="F45" s="268">
        <v>1531.9749999999999</v>
      </c>
      <c r="G45" s="34"/>
      <c r="H45" s="39"/>
    </row>
    <row r="46" spans="1:8" s="2" customFormat="1" ht="16.899999999999999" customHeight="1">
      <c r="A46" s="34"/>
      <c r="B46" s="39"/>
      <c r="C46" s="267" t="s">
        <v>261</v>
      </c>
      <c r="D46" s="267" t="s">
        <v>262</v>
      </c>
      <c r="E46" s="17" t="s">
        <v>247</v>
      </c>
      <c r="F46" s="268">
        <v>220.935</v>
      </c>
      <c r="G46" s="34"/>
      <c r="H46" s="39"/>
    </row>
    <row r="47" spans="1:8" s="2" customFormat="1" ht="16.899999999999999" customHeight="1">
      <c r="A47" s="34"/>
      <c r="B47" s="39"/>
      <c r="C47" s="263" t="s">
        <v>208</v>
      </c>
      <c r="D47" s="264" t="s">
        <v>1</v>
      </c>
      <c r="E47" s="265" t="s">
        <v>1</v>
      </c>
      <c r="F47" s="266">
        <v>1311.04</v>
      </c>
      <c r="G47" s="34"/>
      <c r="H47" s="39"/>
    </row>
    <row r="48" spans="1:8" s="2" customFormat="1" ht="16.899999999999999" customHeight="1">
      <c r="A48" s="34"/>
      <c r="B48" s="39"/>
      <c r="C48" s="267" t="s">
        <v>208</v>
      </c>
      <c r="D48" s="267" t="s">
        <v>209</v>
      </c>
      <c r="E48" s="17" t="s">
        <v>1</v>
      </c>
      <c r="F48" s="268">
        <v>1311.04</v>
      </c>
      <c r="G48" s="34"/>
      <c r="H48" s="39"/>
    </row>
    <row r="49" spans="1:8" s="2" customFormat="1" ht="16.899999999999999" customHeight="1">
      <c r="A49" s="34"/>
      <c r="B49" s="39"/>
      <c r="C49" s="269" t="s">
        <v>877</v>
      </c>
      <c r="D49" s="34"/>
      <c r="E49" s="34"/>
      <c r="F49" s="34"/>
      <c r="G49" s="34"/>
      <c r="H49" s="39"/>
    </row>
    <row r="50" spans="1:8" s="2" customFormat="1" ht="16.899999999999999" customHeight="1">
      <c r="A50" s="34"/>
      <c r="B50" s="39"/>
      <c r="C50" s="267" t="s">
        <v>265</v>
      </c>
      <c r="D50" s="267" t="s">
        <v>266</v>
      </c>
      <c r="E50" s="17" t="s">
        <v>247</v>
      </c>
      <c r="F50" s="268">
        <v>1531.9749999999999</v>
      </c>
      <c r="G50" s="34"/>
      <c r="H50" s="39"/>
    </row>
    <row r="51" spans="1:8" s="2" customFormat="1" ht="16.899999999999999" customHeight="1">
      <c r="A51" s="34"/>
      <c r="B51" s="39"/>
      <c r="C51" s="267" t="s">
        <v>256</v>
      </c>
      <c r="D51" s="267" t="s">
        <v>257</v>
      </c>
      <c r="E51" s="17" t="s">
        <v>247</v>
      </c>
      <c r="F51" s="268">
        <v>1418.259</v>
      </c>
      <c r="G51" s="34"/>
      <c r="H51" s="39"/>
    </row>
    <row r="52" spans="1:8" s="2" customFormat="1" ht="16.899999999999999" customHeight="1">
      <c r="A52" s="34"/>
      <c r="B52" s="39"/>
      <c r="C52" s="263" t="s">
        <v>167</v>
      </c>
      <c r="D52" s="264" t="s">
        <v>1</v>
      </c>
      <c r="E52" s="265" t="s">
        <v>1</v>
      </c>
      <c r="F52" s="266">
        <v>1163.5719999999999</v>
      </c>
      <c r="G52" s="34"/>
      <c r="H52" s="39"/>
    </row>
    <row r="53" spans="1:8" s="2" customFormat="1" ht="16.899999999999999" customHeight="1">
      <c r="A53" s="34"/>
      <c r="B53" s="39"/>
      <c r="C53" s="267" t="s">
        <v>163</v>
      </c>
      <c r="D53" s="267" t="s">
        <v>385</v>
      </c>
      <c r="E53" s="17" t="s">
        <v>1</v>
      </c>
      <c r="F53" s="268">
        <v>958.57799999999997</v>
      </c>
      <c r="G53" s="34"/>
      <c r="H53" s="39"/>
    </row>
    <row r="54" spans="1:8" s="2" customFormat="1" ht="16.899999999999999" customHeight="1">
      <c r="A54" s="34"/>
      <c r="B54" s="39"/>
      <c r="C54" s="267" t="s">
        <v>165</v>
      </c>
      <c r="D54" s="267" t="s">
        <v>166</v>
      </c>
      <c r="E54" s="17" t="s">
        <v>1</v>
      </c>
      <c r="F54" s="268">
        <v>199.548</v>
      </c>
      <c r="G54" s="34"/>
      <c r="H54" s="39"/>
    </row>
    <row r="55" spans="1:8" s="2" customFormat="1" ht="16.899999999999999" customHeight="1">
      <c r="A55" s="34"/>
      <c r="B55" s="39"/>
      <c r="C55" s="267" t="s">
        <v>159</v>
      </c>
      <c r="D55" s="267" t="s">
        <v>387</v>
      </c>
      <c r="E55" s="17" t="s">
        <v>1</v>
      </c>
      <c r="F55" s="268">
        <v>5.4459999999999997</v>
      </c>
      <c r="G55" s="34"/>
      <c r="H55" s="39"/>
    </row>
    <row r="56" spans="1:8" s="2" customFormat="1" ht="16.899999999999999" customHeight="1">
      <c r="A56" s="34"/>
      <c r="B56" s="39"/>
      <c r="C56" s="267" t="s">
        <v>167</v>
      </c>
      <c r="D56" s="267" t="s">
        <v>144</v>
      </c>
      <c r="E56" s="17" t="s">
        <v>1</v>
      </c>
      <c r="F56" s="268">
        <v>1163.5719999999999</v>
      </c>
      <c r="G56" s="34"/>
      <c r="H56" s="39"/>
    </row>
    <row r="57" spans="1:8" s="2" customFormat="1" ht="16.899999999999999" customHeight="1">
      <c r="A57" s="34"/>
      <c r="B57" s="39"/>
      <c r="C57" s="269" t="s">
        <v>877</v>
      </c>
      <c r="D57" s="34"/>
      <c r="E57" s="34"/>
      <c r="F57" s="34"/>
      <c r="G57" s="34"/>
      <c r="H57" s="39"/>
    </row>
    <row r="58" spans="1:8" s="2" customFormat="1" ht="16.899999999999999" customHeight="1">
      <c r="A58" s="34"/>
      <c r="B58" s="39"/>
      <c r="C58" s="267" t="s">
        <v>381</v>
      </c>
      <c r="D58" s="267" t="s">
        <v>382</v>
      </c>
      <c r="E58" s="17" t="s">
        <v>247</v>
      </c>
      <c r="F58" s="268">
        <v>1163.5719999999999</v>
      </c>
      <c r="G58" s="34"/>
      <c r="H58" s="39"/>
    </row>
    <row r="59" spans="1:8" s="2" customFormat="1" ht="16.899999999999999" customHeight="1">
      <c r="A59" s="34"/>
      <c r="B59" s="39"/>
      <c r="C59" s="267" t="s">
        <v>319</v>
      </c>
      <c r="D59" s="267" t="s">
        <v>320</v>
      </c>
      <c r="E59" s="17" t="s">
        <v>247</v>
      </c>
      <c r="F59" s="268">
        <v>1438.806</v>
      </c>
      <c r="G59" s="34"/>
      <c r="H59" s="39"/>
    </row>
    <row r="60" spans="1:8" s="2" customFormat="1" ht="16.899999999999999" customHeight="1">
      <c r="A60" s="34"/>
      <c r="B60" s="39"/>
      <c r="C60" s="263" t="s">
        <v>174</v>
      </c>
      <c r="D60" s="264" t="s">
        <v>1</v>
      </c>
      <c r="E60" s="265" t="s">
        <v>1</v>
      </c>
      <c r="F60" s="266">
        <v>168.125</v>
      </c>
      <c r="G60" s="34"/>
      <c r="H60" s="39"/>
    </row>
    <row r="61" spans="1:8" s="2" customFormat="1" ht="16.899999999999999" customHeight="1">
      <c r="A61" s="34"/>
      <c r="B61" s="39"/>
      <c r="C61" s="267" t="s">
        <v>169</v>
      </c>
      <c r="D61" s="267" t="s">
        <v>170</v>
      </c>
      <c r="E61" s="17" t="s">
        <v>1</v>
      </c>
      <c r="F61" s="268">
        <v>146.72399999999999</v>
      </c>
      <c r="G61" s="34"/>
      <c r="H61" s="39"/>
    </row>
    <row r="62" spans="1:8" s="2" customFormat="1" ht="16.899999999999999" customHeight="1">
      <c r="A62" s="34"/>
      <c r="B62" s="39"/>
      <c r="C62" s="267" t="s">
        <v>171</v>
      </c>
      <c r="D62" s="267" t="s">
        <v>172</v>
      </c>
      <c r="E62" s="17" t="s">
        <v>1</v>
      </c>
      <c r="F62" s="268">
        <v>14.257</v>
      </c>
      <c r="G62" s="34"/>
      <c r="H62" s="39"/>
    </row>
    <row r="63" spans="1:8" s="2" customFormat="1" ht="16.899999999999999" customHeight="1">
      <c r="A63" s="34"/>
      <c r="B63" s="39"/>
      <c r="C63" s="267" t="s">
        <v>1</v>
      </c>
      <c r="D63" s="267" t="s">
        <v>204</v>
      </c>
      <c r="E63" s="17" t="s">
        <v>1</v>
      </c>
      <c r="F63" s="268">
        <v>7.1440000000000001</v>
      </c>
      <c r="G63" s="34"/>
      <c r="H63" s="39"/>
    </row>
    <row r="64" spans="1:8" s="2" customFormat="1" ht="16.899999999999999" customHeight="1">
      <c r="A64" s="34"/>
      <c r="B64" s="39"/>
      <c r="C64" s="267" t="s">
        <v>174</v>
      </c>
      <c r="D64" s="267" t="s">
        <v>144</v>
      </c>
      <c r="E64" s="17" t="s">
        <v>1</v>
      </c>
      <c r="F64" s="268">
        <v>168.125</v>
      </c>
      <c r="G64" s="34"/>
      <c r="H64" s="39"/>
    </row>
    <row r="65" spans="1:8" s="2" customFormat="1" ht="16.899999999999999" customHeight="1">
      <c r="A65" s="34"/>
      <c r="B65" s="39"/>
      <c r="C65" s="269" t="s">
        <v>877</v>
      </c>
      <c r="D65" s="34"/>
      <c r="E65" s="34"/>
      <c r="F65" s="34"/>
      <c r="G65" s="34"/>
      <c r="H65" s="39"/>
    </row>
    <row r="66" spans="1:8" s="2" customFormat="1" ht="16.899999999999999" customHeight="1">
      <c r="A66" s="34"/>
      <c r="B66" s="39"/>
      <c r="C66" s="267" t="s">
        <v>365</v>
      </c>
      <c r="D66" s="267" t="s">
        <v>366</v>
      </c>
      <c r="E66" s="17" t="s">
        <v>247</v>
      </c>
      <c r="F66" s="268">
        <v>168.125</v>
      </c>
      <c r="G66" s="34"/>
      <c r="H66" s="39"/>
    </row>
    <row r="67" spans="1:8" s="2" customFormat="1" ht="16.899999999999999" customHeight="1">
      <c r="A67" s="34"/>
      <c r="B67" s="39"/>
      <c r="C67" s="267" t="s">
        <v>319</v>
      </c>
      <c r="D67" s="267" t="s">
        <v>320</v>
      </c>
      <c r="E67" s="17" t="s">
        <v>247</v>
      </c>
      <c r="F67" s="268">
        <v>1438.806</v>
      </c>
      <c r="G67" s="34"/>
      <c r="H67" s="39"/>
    </row>
    <row r="68" spans="1:8" s="2" customFormat="1" ht="16.899999999999999" customHeight="1">
      <c r="A68" s="34"/>
      <c r="B68" s="39"/>
      <c r="C68" s="267" t="s">
        <v>333</v>
      </c>
      <c r="D68" s="267" t="s">
        <v>334</v>
      </c>
      <c r="E68" s="17" t="s">
        <v>247</v>
      </c>
      <c r="F68" s="268">
        <v>177.76900000000001</v>
      </c>
      <c r="G68" s="34"/>
      <c r="H68" s="39"/>
    </row>
    <row r="69" spans="1:8" s="2" customFormat="1" ht="16.899999999999999" customHeight="1">
      <c r="A69" s="34"/>
      <c r="B69" s="39"/>
      <c r="C69" s="263" t="s">
        <v>171</v>
      </c>
      <c r="D69" s="264" t="s">
        <v>1</v>
      </c>
      <c r="E69" s="265" t="s">
        <v>1</v>
      </c>
      <c r="F69" s="266">
        <v>14.257</v>
      </c>
      <c r="G69" s="34"/>
      <c r="H69" s="39"/>
    </row>
    <row r="70" spans="1:8" s="2" customFormat="1" ht="16.899999999999999" customHeight="1">
      <c r="A70" s="34"/>
      <c r="B70" s="39"/>
      <c r="C70" s="267" t="s">
        <v>171</v>
      </c>
      <c r="D70" s="267" t="s">
        <v>172</v>
      </c>
      <c r="E70" s="17" t="s">
        <v>1</v>
      </c>
      <c r="F70" s="268">
        <v>14.257</v>
      </c>
      <c r="G70" s="34"/>
      <c r="H70" s="39"/>
    </row>
    <row r="71" spans="1:8" s="2" customFormat="1" ht="16.899999999999999" customHeight="1">
      <c r="A71" s="34"/>
      <c r="B71" s="39"/>
      <c r="C71" s="269" t="s">
        <v>877</v>
      </c>
      <c r="D71" s="34"/>
      <c r="E71" s="34"/>
      <c r="F71" s="34"/>
      <c r="G71" s="34"/>
      <c r="H71" s="39"/>
    </row>
    <row r="72" spans="1:8" s="2" customFormat="1" ht="16.899999999999999" customHeight="1">
      <c r="A72" s="34"/>
      <c r="B72" s="39"/>
      <c r="C72" s="267" t="s">
        <v>365</v>
      </c>
      <c r="D72" s="267" t="s">
        <v>366</v>
      </c>
      <c r="E72" s="17" t="s">
        <v>247</v>
      </c>
      <c r="F72" s="268">
        <v>168.125</v>
      </c>
      <c r="G72" s="34"/>
      <c r="H72" s="39"/>
    </row>
    <row r="73" spans="1:8" s="2" customFormat="1" ht="16.899999999999999" customHeight="1">
      <c r="A73" s="34"/>
      <c r="B73" s="39"/>
      <c r="C73" s="267" t="s">
        <v>376</v>
      </c>
      <c r="D73" s="267" t="s">
        <v>377</v>
      </c>
      <c r="E73" s="17" t="s">
        <v>247</v>
      </c>
      <c r="F73" s="268">
        <v>14.542</v>
      </c>
      <c r="G73" s="34"/>
      <c r="H73" s="39"/>
    </row>
    <row r="74" spans="1:8" s="2" customFormat="1" ht="16.899999999999999" customHeight="1">
      <c r="A74" s="34"/>
      <c r="B74" s="39"/>
      <c r="C74" s="263" t="s">
        <v>169</v>
      </c>
      <c r="D74" s="264" t="s">
        <v>1</v>
      </c>
      <c r="E74" s="265" t="s">
        <v>1</v>
      </c>
      <c r="F74" s="266">
        <v>146.72399999999999</v>
      </c>
      <c r="G74" s="34"/>
      <c r="H74" s="39"/>
    </row>
    <row r="75" spans="1:8" s="2" customFormat="1" ht="16.899999999999999" customHeight="1">
      <c r="A75" s="34"/>
      <c r="B75" s="39"/>
      <c r="C75" s="267" t="s">
        <v>169</v>
      </c>
      <c r="D75" s="267" t="s">
        <v>170</v>
      </c>
      <c r="E75" s="17" t="s">
        <v>1</v>
      </c>
      <c r="F75" s="268">
        <v>146.72399999999999</v>
      </c>
      <c r="G75" s="34"/>
      <c r="H75" s="39"/>
    </row>
    <row r="76" spans="1:8" s="2" customFormat="1" ht="16.899999999999999" customHeight="1">
      <c r="A76" s="34"/>
      <c r="B76" s="39"/>
      <c r="C76" s="269" t="s">
        <v>877</v>
      </c>
      <c r="D76" s="34"/>
      <c r="E76" s="34"/>
      <c r="F76" s="34"/>
      <c r="G76" s="34"/>
      <c r="H76" s="39"/>
    </row>
    <row r="77" spans="1:8" s="2" customFormat="1" ht="16.899999999999999" customHeight="1">
      <c r="A77" s="34"/>
      <c r="B77" s="39"/>
      <c r="C77" s="267" t="s">
        <v>365</v>
      </c>
      <c r="D77" s="267" t="s">
        <v>366</v>
      </c>
      <c r="E77" s="17" t="s">
        <v>247</v>
      </c>
      <c r="F77" s="268">
        <v>168.125</v>
      </c>
      <c r="G77" s="34"/>
      <c r="H77" s="39"/>
    </row>
    <row r="78" spans="1:8" s="2" customFormat="1" ht="16.899999999999999" customHeight="1">
      <c r="A78" s="34"/>
      <c r="B78" s="39"/>
      <c r="C78" s="267" t="s">
        <v>371</v>
      </c>
      <c r="D78" s="267" t="s">
        <v>372</v>
      </c>
      <c r="E78" s="17" t="s">
        <v>247</v>
      </c>
      <c r="F78" s="268">
        <v>149.65799999999999</v>
      </c>
      <c r="G78" s="34"/>
      <c r="H78" s="39"/>
    </row>
    <row r="79" spans="1:8" s="2" customFormat="1" ht="16.899999999999999" customHeight="1">
      <c r="A79" s="34"/>
      <c r="B79" s="39"/>
      <c r="C79" s="263" t="s">
        <v>159</v>
      </c>
      <c r="D79" s="264" t="s">
        <v>1</v>
      </c>
      <c r="E79" s="265" t="s">
        <v>1</v>
      </c>
      <c r="F79" s="266">
        <v>5.4459999999999997</v>
      </c>
      <c r="G79" s="34"/>
      <c r="H79" s="39"/>
    </row>
    <row r="80" spans="1:8" s="2" customFormat="1" ht="16.899999999999999" customHeight="1">
      <c r="A80" s="34"/>
      <c r="B80" s="39"/>
      <c r="C80" s="267" t="s">
        <v>159</v>
      </c>
      <c r="D80" s="267" t="s">
        <v>387</v>
      </c>
      <c r="E80" s="17" t="s">
        <v>1</v>
      </c>
      <c r="F80" s="268">
        <v>5.4459999999999997</v>
      </c>
      <c r="G80" s="34"/>
      <c r="H80" s="39"/>
    </row>
    <row r="81" spans="1:8" s="2" customFormat="1" ht="16.899999999999999" customHeight="1">
      <c r="A81" s="34"/>
      <c r="B81" s="39"/>
      <c r="C81" s="269" t="s">
        <v>877</v>
      </c>
      <c r="D81" s="34"/>
      <c r="E81" s="34"/>
      <c r="F81" s="34"/>
      <c r="G81" s="34"/>
      <c r="H81" s="39"/>
    </row>
    <row r="82" spans="1:8" s="2" customFormat="1" ht="16.899999999999999" customHeight="1">
      <c r="A82" s="34"/>
      <c r="B82" s="39"/>
      <c r="C82" s="267" t="s">
        <v>381</v>
      </c>
      <c r="D82" s="267" t="s">
        <v>382</v>
      </c>
      <c r="E82" s="17" t="s">
        <v>247</v>
      </c>
      <c r="F82" s="268">
        <v>1163.5719999999999</v>
      </c>
      <c r="G82" s="34"/>
      <c r="H82" s="39"/>
    </row>
    <row r="83" spans="1:8" s="2" customFormat="1" ht="16.899999999999999" customHeight="1">
      <c r="A83" s="34"/>
      <c r="B83" s="39"/>
      <c r="C83" s="267" t="s">
        <v>394</v>
      </c>
      <c r="D83" s="267" t="s">
        <v>395</v>
      </c>
      <c r="E83" s="17" t="s">
        <v>247</v>
      </c>
      <c r="F83" s="268">
        <v>5.5549999999999997</v>
      </c>
      <c r="G83" s="34"/>
      <c r="H83" s="39"/>
    </row>
    <row r="84" spans="1:8" s="2" customFormat="1" ht="16.899999999999999" customHeight="1">
      <c r="A84" s="34"/>
      <c r="B84" s="39"/>
      <c r="C84" s="263" t="s">
        <v>161</v>
      </c>
      <c r="D84" s="264" t="s">
        <v>1</v>
      </c>
      <c r="E84" s="265" t="s">
        <v>1</v>
      </c>
      <c r="F84" s="266">
        <v>1158.126</v>
      </c>
      <c r="G84" s="34"/>
      <c r="H84" s="39"/>
    </row>
    <row r="85" spans="1:8" s="2" customFormat="1" ht="16.899999999999999" customHeight="1">
      <c r="A85" s="34"/>
      <c r="B85" s="39"/>
      <c r="C85" s="267" t="s">
        <v>163</v>
      </c>
      <c r="D85" s="267" t="s">
        <v>385</v>
      </c>
      <c r="E85" s="17" t="s">
        <v>1</v>
      </c>
      <c r="F85" s="268">
        <v>958.57799999999997</v>
      </c>
      <c r="G85" s="34"/>
      <c r="H85" s="39"/>
    </row>
    <row r="86" spans="1:8" s="2" customFormat="1" ht="16.899999999999999" customHeight="1">
      <c r="A86" s="34"/>
      <c r="B86" s="39"/>
      <c r="C86" s="267" t="s">
        <v>165</v>
      </c>
      <c r="D86" s="267" t="s">
        <v>166</v>
      </c>
      <c r="E86" s="17" t="s">
        <v>1</v>
      </c>
      <c r="F86" s="268">
        <v>199.548</v>
      </c>
      <c r="G86" s="34"/>
      <c r="H86" s="39"/>
    </row>
    <row r="87" spans="1:8" s="2" customFormat="1" ht="16.899999999999999" customHeight="1">
      <c r="A87" s="34"/>
      <c r="B87" s="39"/>
      <c r="C87" s="267" t="s">
        <v>161</v>
      </c>
      <c r="D87" s="267" t="s">
        <v>386</v>
      </c>
      <c r="E87" s="17" t="s">
        <v>1</v>
      </c>
      <c r="F87" s="268">
        <v>1158.126</v>
      </c>
      <c r="G87" s="34"/>
      <c r="H87" s="39"/>
    </row>
    <row r="88" spans="1:8" s="2" customFormat="1" ht="16.899999999999999" customHeight="1">
      <c r="A88" s="34"/>
      <c r="B88" s="39"/>
      <c r="C88" s="269" t="s">
        <v>877</v>
      </c>
      <c r="D88" s="34"/>
      <c r="E88" s="34"/>
      <c r="F88" s="34"/>
      <c r="G88" s="34"/>
      <c r="H88" s="39"/>
    </row>
    <row r="89" spans="1:8" s="2" customFormat="1" ht="16.899999999999999" customHeight="1">
      <c r="A89" s="34"/>
      <c r="B89" s="39"/>
      <c r="C89" s="267" t="s">
        <v>381</v>
      </c>
      <c r="D89" s="267" t="s">
        <v>382</v>
      </c>
      <c r="E89" s="17" t="s">
        <v>247</v>
      </c>
      <c r="F89" s="268">
        <v>1163.5719999999999</v>
      </c>
      <c r="G89" s="34"/>
      <c r="H89" s="39"/>
    </row>
    <row r="90" spans="1:8" s="2" customFormat="1" ht="16.899999999999999" customHeight="1">
      <c r="A90" s="34"/>
      <c r="B90" s="39"/>
      <c r="C90" s="267" t="s">
        <v>389</v>
      </c>
      <c r="D90" s="267" t="s">
        <v>390</v>
      </c>
      <c r="E90" s="17" t="s">
        <v>247</v>
      </c>
      <c r="F90" s="268">
        <v>1181.289</v>
      </c>
      <c r="G90" s="34"/>
      <c r="H90" s="39"/>
    </row>
    <row r="91" spans="1:8" s="2" customFormat="1" ht="16.899999999999999" customHeight="1">
      <c r="A91" s="34"/>
      <c r="B91" s="39"/>
      <c r="C91" s="263" t="s">
        <v>176</v>
      </c>
      <c r="D91" s="264" t="s">
        <v>1</v>
      </c>
      <c r="E91" s="265" t="s">
        <v>1</v>
      </c>
      <c r="F91" s="266">
        <v>30.431000000000001</v>
      </c>
      <c r="G91" s="34"/>
      <c r="H91" s="39"/>
    </row>
    <row r="92" spans="1:8" s="2" customFormat="1" ht="16.899999999999999" customHeight="1">
      <c r="A92" s="34"/>
      <c r="B92" s="39"/>
      <c r="C92" s="267" t="s">
        <v>176</v>
      </c>
      <c r="D92" s="267" t="s">
        <v>403</v>
      </c>
      <c r="E92" s="17" t="s">
        <v>1</v>
      </c>
      <c r="F92" s="268">
        <v>30.431000000000001</v>
      </c>
      <c r="G92" s="34"/>
      <c r="H92" s="39"/>
    </row>
    <row r="93" spans="1:8" s="2" customFormat="1" ht="16.899999999999999" customHeight="1">
      <c r="A93" s="34"/>
      <c r="B93" s="39"/>
      <c r="C93" s="269" t="s">
        <v>877</v>
      </c>
      <c r="D93" s="34"/>
      <c r="E93" s="34"/>
      <c r="F93" s="34"/>
      <c r="G93" s="34"/>
      <c r="H93" s="39"/>
    </row>
    <row r="94" spans="1:8" s="2" customFormat="1" ht="16.899999999999999" customHeight="1">
      <c r="A94" s="34"/>
      <c r="B94" s="39"/>
      <c r="C94" s="267" t="s">
        <v>399</v>
      </c>
      <c r="D94" s="267" t="s">
        <v>400</v>
      </c>
      <c r="E94" s="17" t="s">
        <v>247</v>
      </c>
      <c r="F94" s="268">
        <v>30.431000000000001</v>
      </c>
      <c r="G94" s="34"/>
      <c r="H94" s="39"/>
    </row>
    <row r="95" spans="1:8" s="2" customFormat="1" ht="16.899999999999999" customHeight="1">
      <c r="A95" s="34"/>
      <c r="B95" s="39"/>
      <c r="C95" s="267" t="s">
        <v>319</v>
      </c>
      <c r="D95" s="267" t="s">
        <v>320</v>
      </c>
      <c r="E95" s="17" t="s">
        <v>247</v>
      </c>
      <c r="F95" s="268">
        <v>1438.806</v>
      </c>
      <c r="G95" s="34"/>
      <c r="H95" s="39"/>
    </row>
    <row r="96" spans="1:8" s="2" customFormat="1" ht="16.899999999999999" customHeight="1">
      <c r="A96" s="34"/>
      <c r="B96" s="39"/>
      <c r="C96" s="267" t="s">
        <v>351</v>
      </c>
      <c r="D96" s="267" t="s">
        <v>352</v>
      </c>
      <c r="E96" s="17" t="s">
        <v>247</v>
      </c>
      <c r="F96" s="268">
        <v>30.431000000000001</v>
      </c>
      <c r="G96" s="34"/>
      <c r="H96" s="39"/>
    </row>
    <row r="97" spans="1:8" s="2" customFormat="1" ht="16.899999999999999" customHeight="1">
      <c r="A97" s="34"/>
      <c r="B97" s="39"/>
      <c r="C97" s="267" t="s">
        <v>578</v>
      </c>
      <c r="D97" s="267" t="s">
        <v>579</v>
      </c>
      <c r="E97" s="17" t="s">
        <v>247</v>
      </c>
      <c r="F97" s="268">
        <v>36.517000000000003</v>
      </c>
      <c r="G97" s="34"/>
      <c r="H97" s="39"/>
    </row>
    <row r="98" spans="1:8" s="2" customFormat="1" ht="16.899999999999999" customHeight="1">
      <c r="A98" s="34"/>
      <c r="B98" s="39"/>
      <c r="C98" s="267" t="s">
        <v>405</v>
      </c>
      <c r="D98" s="267" t="s">
        <v>406</v>
      </c>
      <c r="E98" s="17" t="s">
        <v>247</v>
      </c>
      <c r="F98" s="268">
        <v>31.04</v>
      </c>
      <c r="G98" s="34"/>
      <c r="H98" s="39"/>
    </row>
    <row r="99" spans="1:8" s="2" customFormat="1" ht="16.899999999999999" customHeight="1">
      <c r="A99" s="34"/>
      <c r="B99" s="39"/>
      <c r="C99" s="263" t="s">
        <v>178</v>
      </c>
      <c r="D99" s="264" t="s">
        <v>1</v>
      </c>
      <c r="E99" s="265" t="s">
        <v>1</v>
      </c>
      <c r="F99" s="266">
        <v>69.534000000000006</v>
      </c>
      <c r="G99" s="34"/>
      <c r="H99" s="39"/>
    </row>
    <row r="100" spans="1:8" s="2" customFormat="1" ht="16.899999999999999" customHeight="1">
      <c r="A100" s="34"/>
      <c r="B100" s="39"/>
      <c r="C100" s="267" t="s">
        <v>178</v>
      </c>
      <c r="D100" s="267" t="s">
        <v>414</v>
      </c>
      <c r="E100" s="17" t="s">
        <v>1</v>
      </c>
      <c r="F100" s="268">
        <v>69.534000000000006</v>
      </c>
      <c r="G100" s="34"/>
      <c r="H100" s="39"/>
    </row>
    <row r="101" spans="1:8" s="2" customFormat="1" ht="16.899999999999999" customHeight="1">
      <c r="A101" s="34"/>
      <c r="B101" s="39"/>
      <c r="C101" s="269" t="s">
        <v>877</v>
      </c>
      <c r="D101" s="34"/>
      <c r="E101" s="34"/>
      <c r="F101" s="34"/>
      <c r="G101" s="34"/>
      <c r="H101" s="39"/>
    </row>
    <row r="102" spans="1:8" s="2" customFormat="1" ht="22.5">
      <c r="A102" s="34"/>
      <c r="B102" s="39"/>
      <c r="C102" s="267" t="s">
        <v>410</v>
      </c>
      <c r="D102" s="267" t="s">
        <v>411</v>
      </c>
      <c r="E102" s="17" t="s">
        <v>247</v>
      </c>
      <c r="F102" s="268">
        <v>69.534000000000006</v>
      </c>
      <c r="G102" s="34"/>
      <c r="H102" s="39"/>
    </row>
    <row r="103" spans="1:8" s="2" customFormat="1" ht="16.899999999999999" customHeight="1">
      <c r="A103" s="34"/>
      <c r="B103" s="39"/>
      <c r="C103" s="267" t="s">
        <v>319</v>
      </c>
      <c r="D103" s="267" t="s">
        <v>320</v>
      </c>
      <c r="E103" s="17" t="s">
        <v>247</v>
      </c>
      <c r="F103" s="268">
        <v>1438.806</v>
      </c>
      <c r="G103" s="34"/>
      <c r="H103" s="39"/>
    </row>
    <row r="104" spans="1:8" s="2" customFormat="1" ht="16.899999999999999" customHeight="1">
      <c r="A104" s="34"/>
      <c r="B104" s="39"/>
      <c r="C104" s="267" t="s">
        <v>416</v>
      </c>
      <c r="D104" s="267" t="s">
        <v>417</v>
      </c>
      <c r="E104" s="17" t="s">
        <v>247</v>
      </c>
      <c r="F104" s="268">
        <v>70.924999999999997</v>
      </c>
      <c r="G104" s="34"/>
      <c r="H104" s="39"/>
    </row>
    <row r="105" spans="1:8" s="2" customFormat="1" ht="16.899999999999999" customHeight="1">
      <c r="A105" s="34"/>
      <c r="B105" s="39"/>
      <c r="C105" s="263" t="s">
        <v>199</v>
      </c>
      <c r="D105" s="264" t="s">
        <v>1</v>
      </c>
      <c r="E105" s="265" t="s">
        <v>1</v>
      </c>
      <c r="F105" s="266">
        <v>1</v>
      </c>
      <c r="G105" s="34"/>
      <c r="H105" s="39"/>
    </row>
    <row r="106" spans="1:8" s="2" customFormat="1" ht="16.899999999999999" customHeight="1">
      <c r="A106" s="34"/>
      <c r="B106" s="39"/>
      <c r="C106" s="267" t="s">
        <v>199</v>
      </c>
      <c r="D106" s="267" t="s">
        <v>86</v>
      </c>
      <c r="E106" s="17" t="s">
        <v>1</v>
      </c>
      <c r="F106" s="268">
        <v>1</v>
      </c>
      <c r="G106" s="34"/>
      <c r="H106" s="39"/>
    </row>
    <row r="107" spans="1:8" s="2" customFormat="1" ht="16.899999999999999" customHeight="1">
      <c r="A107" s="34"/>
      <c r="B107" s="39"/>
      <c r="C107" s="269" t="s">
        <v>877</v>
      </c>
      <c r="D107" s="34"/>
      <c r="E107" s="34"/>
      <c r="F107" s="34"/>
      <c r="G107" s="34"/>
      <c r="H107" s="39"/>
    </row>
    <row r="108" spans="1:8" s="2" customFormat="1" ht="22.5">
      <c r="A108" s="34"/>
      <c r="B108" s="39"/>
      <c r="C108" s="267" t="s">
        <v>593</v>
      </c>
      <c r="D108" s="267" t="s">
        <v>594</v>
      </c>
      <c r="E108" s="17" t="s">
        <v>132</v>
      </c>
      <c r="F108" s="268">
        <v>3</v>
      </c>
      <c r="G108" s="34"/>
      <c r="H108" s="39"/>
    </row>
    <row r="109" spans="1:8" s="2" customFormat="1" ht="16.899999999999999" customHeight="1">
      <c r="A109" s="34"/>
      <c r="B109" s="39"/>
      <c r="C109" s="267" t="s">
        <v>519</v>
      </c>
      <c r="D109" s="267" t="s">
        <v>520</v>
      </c>
      <c r="E109" s="17" t="s">
        <v>132</v>
      </c>
      <c r="F109" s="268">
        <v>1</v>
      </c>
      <c r="G109" s="34"/>
      <c r="H109" s="39"/>
    </row>
    <row r="110" spans="1:8" s="2" customFormat="1" ht="16.899999999999999" customHeight="1">
      <c r="A110" s="34"/>
      <c r="B110" s="39"/>
      <c r="C110" s="263" t="s">
        <v>197</v>
      </c>
      <c r="D110" s="264" t="s">
        <v>1</v>
      </c>
      <c r="E110" s="265" t="s">
        <v>1</v>
      </c>
      <c r="F110" s="266">
        <v>58.5</v>
      </c>
      <c r="G110" s="34"/>
      <c r="H110" s="39"/>
    </row>
    <row r="111" spans="1:8" s="2" customFormat="1" ht="16.899999999999999" customHeight="1">
      <c r="A111" s="34"/>
      <c r="B111" s="39"/>
      <c r="C111" s="267" t="s">
        <v>197</v>
      </c>
      <c r="D111" s="267" t="s">
        <v>428</v>
      </c>
      <c r="E111" s="17" t="s">
        <v>1</v>
      </c>
      <c r="F111" s="268">
        <v>58.5</v>
      </c>
      <c r="G111" s="34"/>
      <c r="H111" s="39"/>
    </row>
    <row r="112" spans="1:8" s="2" customFormat="1" ht="16.899999999999999" customHeight="1">
      <c r="A112" s="34"/>
      <c r="B112" s="39"/>
      <c r="C112" s="269" t="s">
        <v>877</v>
      </c>
      <c r="D112" s="34"/>
      <c r="E112" s="34"/>
      <c r="F112" s="34"/>
      <c r="G112" s="34"/>
      <c r="H112" s="39"/>
    </row>
    <row r="113" spans="1:8" s="2" customFormat="1" ht="16.899999999999999" customHeight="1">
      <c r="A113" s="34"/>
      <c r="B113" s="39"/>
      <c r="C113" s="267" t="s">
        <v>424</v>
      </c>
      <c r="D113" s="267" t="s">
        <v>425</v>
      </c>
      <c r="E113" s="17" t="s">
        <v>278</v>
      </c>
      <c r="F113" s="268">
        <v>58.5</v>
      </c>
      <c r="G113" s="34"/>
      <c r="H113" s="39"/>
    </row>
    <row r="114" spans="1:8" s="2" customFormat="1" ht="22.5">
      <c r="A114" s="34"/>
      <c r="B114" s="39"/>
      <c r="C114" s="267" t="s">
        <v>297</v>
      </c>
      <c r="D114" s="267" t="s">
        <v>298</v>
      </c>
      <c r="E114" s="17" t="s">
        <v>288</v>
      </c>
      <c r="F114" s="268">
        <v>66.3</v>
      </c>
      <c r="G114" s="34"/>
      <c r="H114" s="39"/>
    </row>
    <row r="115" spans="1:8" s="2" customFormat="1" ht="16.899999999999999" customHeight="1">
      <c r="A115" s="34"/>
      <c r="B115" s="39"/>
      <c r="C115" s="267" t="s">
        <v>326</v>
      </c>
      <c r="D115" s="267" t="s">
        <v>327</v>
      </c>
      <c r="E115" s="17" t="s">
        <v>288</v>
      </c>
      <c r="F115" s="268">
        <v>4.68</v>
      </c>
      <c r="G115" s="34"/>
      <c r="H115" s="39"/>
    </row>
    <row r="116" spans="1:8" s="2" customFormat="1" ht="16.899999999999999" customHeight="1">
      <c r="A116" s="34"/>
      <c r="B116" s="39"/>
      <c r="C116" s="263" t="s">
        <v>226</v>
      </c>
      <c r="D116" s="264" t="s">
        <v>1</v>
      </c>
      <c r="E116" s="265" t="s">
        <v>1</v>
      </c>
      <c r="F116" s="266">
        <v>4.68</v>
      </c>
      <c r="G116" s="34"/>
      <c r="H116" s="39"/>
    </row>
    <row r="117" spans="1:8" s="2" customFormat="1" ht="16.899999999999999" customHeight="1">
      <c r="A117" s="34"/>
      <c r="B117" s="39"/>
      <c r="C117" s="267" t="s">
        <v>226</v>
      </c>
      <c r="D117" s="267" t="s">
        <v>330</v>
      </c>
      <c r="E117" s="17" t="s">
        <v>1</v>
      </c>
      <c r="F117" s="268">
        <v>4.68</v>
      </c>
      <c r="G117" s="34"/>
      <c r="H117" s="39"/>
    </row>
    <row r="118" spans="1:8" s="2" customFormat="1" ht="16.899999999999999" customHeight="1">
      <c r="A118" s="34"/>
      <c r="B118" s="39"/>
      <c r="C118" s="269" t="s">
        <v>877</v>
      </c>
      <c r="D118" s="34"/>
      <c r="E118" s="34"/>
      <c r="F118" s="34"/>
      <c r="G118" s="34"/>
      <c r="H118" s="39"/>
    </row>
    <row r="119" spans="1:8" s="2" customFormat="1" ht="16.899999999999999" customHeight="1">
      <c r="A119" s="34"/>
      <c r="B119" s="39"/>
      <c r="C119" s="267" t="s">
        <v>326</v>
      </c>
      <c r="D119" s="267" t="s">
        <v>327</v>
      </c>
      <c r="E119" s="17" t="s">
        <v>288</v>
      </c>
      <c r="F119" s="268">
        <v>4.68</v>
      </c>
      <c r="G119" s="34"/>
      <c r="H119" s="39"/>
    </row>
    <row r="120" spans="1:8" s="2" customFormat="1" ht="16.899999999999999" customHeight="1">
      <c r="A120" s="34"/>
      <c r="B120" s="39"/>
      <c r="C120" s="267" t="s">
        <v>314</v>
      </c>
      <c r="D120" s="267" t="s">
        <v>315</v>
      </c>
      <c r="E120" s="17" t="s">
        <v>288</v>
      </c>
      <c r="F120" s="268">
        <v>57.39</v>
      </c>
      <c r="G120" s="34"/>
      <c r="H120" s="39"/>
    </row>
    <row r="121" spans="1:8" s="2" customFormat="1" ht="16.899999999999999" customHeight="1">
      <c r="A121" s="34"/>
      <c r="B121" s="39"/>
      <c r="C121" s="263" t="s">
        <v>202</v>
      </c>
      <c r="D121" s="264" t="s">
        <v>1</v>
      </c>
      <c r="E121" s="265" t="s">
        <v>1</v>
      </c>
      <c r="F121" s="266">
        <v>189.184</v>
      </c>
      <c r="G121" s="34"/>
      <c r="H121" s="39"/>
    </row>
    <row r="122" spans="1:8" s="2" customFormat="1" ht="16.899999999999999" customHeight="1">
      <c r="A122" s="34"/>
      <c r="B122" s="39"/>
      <c r="C122" s="267" t="s">
        <v>202</v>
      </c>
      <c r="D122" s="267" t="s">
        <v>676</v>
      </c>
      <c r="E122" s="17" t="s">
        <v>1</v>
      </c>
      <c r="F122" s="268">
        <v>189.184</v>
      </c>
      <c r="G122" s="34"/>
      <c r="H122" s="39"/>
    </row>
    <row r="123" spans="1:8" s="2" customFormat="1" ht="16.899999999999999" customHeight="1">
      <c r="A123" s="34"/>
      <c r="B123" s="39"/>
      <c r="C123" s="269" t="s">
        <v>877</v>
      </c>
      <c r="D123" s="34"/>
      <c r="E123" s="34"/>
      <c r="F123" s="34"/>
      <c r="G123" s="34"/>
      <c r="H123" s="39"/>
    </row>
    <row r="124" spans="1:8" s="2" customFormat="1" ht="22.5">
      <c r="A124" s="34"/>
      <c r="B124" s="39"/>
      <c r="C124" s="267" t="s">
        <v>672</v>
      </c>
      <c r="D124" s="267" t="s">
        <v>673</v>
      </c>
      <c r="E124" s="17" t="s">
        <v>247</v>
      </c>
      <c r="F124" s="268">
        <v>189.184</v>
      </c>
      <c r="G124" s="34"/>
      <c r="H124" s="39"/>
    </row>
    <row r="125" spans="1:8" s="2" customFormat="1" ht="16.899999999999999" customHeight="1">
      <c r="A125" s="34"/>
      <c r="B125" s="39"/>
      <c r="C125" s="267" t="s">
        <v>678</v>
      </c>
      <c r="D125" s="267" t="s">
        <v>679</v>
      </c>
      <c r="E125" s="17" t="s">
        <v>247</v>
      </c>
      <c r="F125" s="268">
        <v>198.643</v>
      </c>
      <c r="G125" s="34"/>
      <c r="H125" s="39"/>
    </row>
    <row r="126" spans="1:8" s="2" customFormat="1" ht="16.899999999999999" customHeight="1">
      <c r="A126" s="34"/>
      <c r="B126" s="39"/>
      <c r="C126" s="263" t="s">
        <v>224</v>
      </c>
      <c r="D126" s="264" t="s">
        <v>1</v>
      </c>
      <c r="E126" s="265" t="s">
        <v>1</v>
      </c>
      <c r="F126" s="266">
        <v>12.582000000000001</v>
      </c>
      <c r="G126" s="34"/>
      <c r="H126" s="39"/>
    </row>
    <row r="127" spans="1:8" s="2" customFormat="1" ht="16.899999999999999" customHeight="1">
      <c r="A127" s="34"/>
      <c r="B127" s="39"/>
      <c r="C127" s="267" t="s">
        <v>224</v>
      </c>
      <c r="D127" s="267" t="s">
        <v>517</v>
      </c>
      <c r="E127" s="17" t="s">
        <v>1</v>
      </c>
      <c r="F127" s="268">
        <v>12.582000000000001</v>
      </c>
      <c r="G127" s="34"/>
      <c r="H127" s="39"/>
    </row>
    <row r="128" spans="1:8" s="2" customFormat="1" ht="16.899999999999999" customHeight="1">
      <c r="A128" s="34"/>
      <c r="B128" s="39"/>
      <c r="C128" s="269" t="s">
        <v>877</v>
      </c>
      <c r="D128" s="34"/>
      <c r="E128" s="34"/>
      <c r="F128" s="34"/>
      <c r="G128" s="34"/>
      <c r="H128" s="39"/>
    </row>
    <row r="129" spans="1:8" s="2" customFormat="1" ht="16.899999999999999" customHeight="1">
      <c r="A129" s="34"/>
      <c r="B129" s="39"/>
      <c r="C129" s="267" t="s">
        <v>513</v>
      </c>
      <c r="D129" s="267" t="s">
        <v>514</v>
      </c>
      <c r="E129" s="17" t="s">
        <v>288</v>
      </c>
      <c r="F129" s="268">
        <v>12.582000000000001</v>
      </c>
      <c r="G129" s="34"/>
      <c r="H129" s="39"/>
    </row>
    <row r="130" spans="1:8" s="2" customFormat="1" ht="16.899999999999999" customHeight="1">
      <c r="A130" s="34"/>
      <c r="B130" s="39"/>
      <c r="C130" s="267" t="s">
        <v>314</v>
      </c>
      <c r="D130" s="267" t="s">
        <v>315</v>
      </c>
      <c r="E130" s="17" t="s">
        <v>288</v>
      </c>
      <c r="F130" s="268">
        <v>57.39</v>
      </c>
      <c r="G130" s="34"/>
      <c r="H130" s="39"/>
    </row>
    <row r="131" spans="1:8" s="2" customFormat="1" ht="16.899999999999999" customHeight="1">
      <c r="A131" s="34"/>
      <c r="B131" s="39"/>
      <c r="C131" s="263" t="s">
        <v>190</v>
      </c>
      <c r="D131" s="264" t="s">
        <v>1</v>
      </c>
      <c r="E131" s="265" t="s">
        <v>1</v>
      </c>
      <c r="F131" s="266">
        <v>399.1</v>
      </c>
      <c r="G131" s="34"/>
      <c r="H131" s="39"/>
    </row>
    <row r="132" spans="1:8" s="2" customFormat="1" ht="16.899999999999999" customHeight="1">
      <c r="A132" s="34"/>
      <c r="B132" s="39"/>
      <c r="C132" s="267" t="s">
        <v>190</v>
      </c>
      <c r="D132" s="267" t="s">
        <v>561</v>
      </c>
      <c r="E132" s="17" t="s">
        <v>1</v>
      </c>
      <c r="F132" s="268">
        <v>399.1</v>
      </c>
      <c r="G132" s="34"/>
      <c r="H132" s="39"/>
    </row>
    <row r="133" spans="1:8" s="2" customFormat="1" ht="16.899999999999999" customHeight="1">
      <c r="A133" s="34"/>
      <c r="B133" s="39"/>
      <c r="C133" s="269" t="s">
        <v>877</v>
      </c>
      <c r="D133" s="34"/>
      <c r="E133" s="34"/>
      <c r="F133" s="34"/>
      <c r="G133" s="34"/>
      <c r="H133" s="39"/>
    </row>
    <row r="134" spans="1:8" s="2" customFormat="1" ht="22.5">
      <c r="A134" s="34"/>
      <c r="B134" s="39"/>
      <c r="C134" s="267" t="s">
        <v>557</v>
      </c>
      <c r="D134" s="267" t="s">
        <v>558</v>
      </c>
      <c r="E134" s="17" t="s">
        <v>278</v>
      </c>
      <c r="F134" s="268">
        <v>414.02199999999999</v>
      </c>
      <c r="G134" s="34"/>
      <c r="H134" s="39"/>
    </row>
    <row r="135" spans="1:8" s="2" customFormat="1" ht="16.899999999999999" customHeight="1">
      <c r="A135" s="34"/>
      <c r="B135" s="39"/>
      <c r="C135" s="267" t="s">
        <v>563</v>
      </c>
      <c r="D135" s="267" t="s">
        <v>564</v>
      </c>
      <c r="E135" s="17" t="s">
        <v>278</v>
      </c>
      <c r="F135" s="268">
        <v>407.08199999999999</v>
      </c>
      <c r="G135" s="34"/>
      <c r="H135" s="39"/>
    </row>
    <row r="136" spans="1:8" s="2" customFormat="1" ht="16.899999999999999" customHeight="1">
      <c r="A136" s="34"/>
      <c r="B136" s="39"/>
      <c r="C136" s="263" t="s">
        <v>194</v>
      </c>
      <c r="D136" s="264" t="s">
        <v>1</v>
      </c>
      <c r="E136" s="265" t="s">
        <v>1</v>
      </c>
      <c r="F136" s="266">
        <v>12.566000000000001</v>
      </c>
      <c r="G136" s="34"/>
      <c r="H136" s="39"/>
    </row>
    <row r="137" spans="1:8" s="2" customFormat="1" ht="16.899999999999999" customHeight="1">
      <c r="A137" s="34"/>
      <c r="B137" s="39"/>
      <c r="C137" s="267" t="s">
        <v>194</v>
      </c>
      <c r="D137" s="267" t="s">
        <v>195</v>
      </c>
      <c r="E137" s="17" t="s">
        <v>1</v>
      </c>
      <c r="F137" s="268">
        <v>12.566000000000001</v>
      </c>
      <c r="G137" s="34"/>
      <c r="H137" s="39"/>
    </row>
    <row r="138" spans="1:8" s="2" customFormat="1" ht="16.899999999999999" customHeight="1">
      <c r="A138" s="34"/>
      <c r="B138" s="39"/>
      <c r="C138" s="269" t="s">
        <v>877</v>
      </c>
      <c r="D138" s="34"/>
      <c r="E138" s="34"/>
      <c r="F138" s="34"/>
      <c r="G138" s="34"/>
      <c r="H138" s="39"/>
    </row>
    <row r="139" spans="1:8" s="2" customFormat="1" ht="22.5">
      <c r="A139" s="34"/>
      <c r="B139" s="39"/>
      <c r="C139" s="267" t="s">
        <v>557</v>
      </c>
      <c r="D139" s="267" t="s">
        <v>558</v>
      </c>
      <c r="E139" s="17" t="s">
        <v>278</v>
      </c>
      <c r="F139" s="268">
        <v>414.02199999999999</v>
      </c>
      <c r="G139" s="34"/>
      <c r="H139" s="39"/>
    </row>
    <row r="140" spans="1:8" s="2" customFormat="1" ht="16.899999999999999" customHeight="1">
      <c r="A140" s="34"/>
      <c r="B140" s="39"/>
      <c r="C140" s="267" t="s">
        <v>573</v>
      </c>
      <c r="D140" s="267" t="s">
        <v>574</v>
      </c>
      <c r="E140" s="17" t="s">
        <v>132</v>
      </c>
      <c r="F140" s="268">
        <v>16.431999999999999</v>
      </c>
      <c r="G140" s="34"/>
      <c r="H140" s="39"/>
    </row>
    <row r="141" spans="1:8" s="2" customFormat="1" ht="16.899999999999999" customHeight="1">
      <c r="A141" s="34"/>
      <c r="B141" s="39"/>
      <c r="C141" s="263" t="s">
        <v>192</v>
      </c>
      <c r="D141" s="264" t="s">
        <v>1</v>
      </c>
      <c r="E141" s="265" t="s">
        <v>1</v>
      </c>
      <c r="F141" s="266">
        <v>2.3559999999999999</v>
      </c>
      <c r="G141" s="34"/>
      <c r="H141" s="39"/>
    </row>
    <row r="142" spans="1:8" s="2" customFormat="1" ht="16.899999999999999" customHeight="1">
      <c r="A142" s="34"/>
      <c r="B142" s="39"/>
      <c r="C142" s="267" t="s">
        <v>192</v>
      </c>
      <c r="D142" s="267" t="s">
        <v>193</v>
      </c>
      <c r="E142" s="17" t="s">
        <v>1</v>
      </c>
      <c r="F142" s="268">
        <v>2.3559999999999999</v>
      </c>
      <c r="G142" s="34"/>
      <c r="H142" s="39"/>
    </row>
    <row r="143" spans="1:8" s="2" customFormat="1" ht="16.899999999999999" customHeight="1">
      <c r="A143" s="34"/>
      <c r="B143" s="39"/>
      <c r="C143" s="269" t="s">
        <v>877</v>
      </c>
      <c r="D143" s="34"/>
      <c r="E143" s="34"/>
      <c r="F143" s="34"/>
      <c r="G143" s="34"/>
      <c r="H143" s="39"/>
    </row>
    <row r="144" spans="1:8" s="2" customFormat="1" ht="22.5">
      <c r="A144" s="34"/>
      <c r="B144" s="39"/>
      <c r="C144" s="267" t="s">
        <v>557</v>
      </c>
      <c r="D144" s="267" t="s">
        <v>558</v>
      </c>
      <c r="E144" s="17" t="s">
        <v>278</v>
      </c>
      <c r="F144" s="268">
        <v>414.02199999999999</v>
      </c>
      <c r="G144" s="34"/>
      <c r="H144" s="39"/>
    </row>
    <row r="145" spans="1:8" s="2" customFormat="1" ht="16.899999999999999" customHeight="1">
      <c r="A145" s="34"/>
      <c r="B145" s="39"/>
      <c r="C145" s="267" t="s">
        <v>568</v>
      </c>
      <c r="D145" s="267" t="s">
        <v>569</v>
      </c>
      <c r="E145" s="17" t="s">
        <v>132</v>
      </c>
      <c r="F145" s="268">
        <v>3.081</v>
      </c>
      <c r="G145" s="34"/>
      <c r="H145" s="39"/>
    </row>
    <row r="146" spans="1:8" s="2" customFormat="1" ht="16.899999999999999" customHeight="1">
      <c r="A146" s="34"/>
      <c r="B146" s="39"/>
      <c r="C146" s="263" t="s">
        <v>182</v>
      </c>
      <c r="D146" s="264" t="s">
        <v>1</v>
      </c>
      <c r="E146" s="265" t="s">
        <v>1</v>
      </c>
      <c r="F146" s="266">
        <v>86.031999999999996</v>
      </c>
      <c r="G146" s="34"/>
      <c r="H146" s="39"/>
    </row>
    <row r="147" spans="1:8" s="2" customFormat="1" ht="16.899999999999999" customHeight="1">
      <c r="A147" s="34"/>
      <c r="B147" s="39"/>
      <c r="C147" s="267" t="s">
        <v>182</v>
      </c>
      <c r="D147" s="267" t="s">
        <v>183</v>
      </c>
      <c r="E147" s="17" t="s">
        <v>1</v>
      </c>
      <c r="F147" s="268">
        <v>86.031999999999996</v>
      </c>
      <c r="G147" s="34"/>
      <c r="H147" s="39"/>
    </row>
    <row r="148" spans="1:8" s="2" customFormat="1" ht="16.899999999999999" customHeight="1">
      <c r="A148" s="34"/>
      <c r="B148" s="39"/>
      <c r="C148" s="269" t="s">
        <v>877</v>
      </c>
      <c r="D148" s="34"/>
      <c r="E148" s="34"/>
      <c r="F148" s="34"/>
      <c r="G148" s="34"/>
      <c r="H148" s="39"/>
    </row>
    <row r="149" spans="1:8" s="2" customFormat="1" ht="16.899999999999999" customHeight="1">
      <c r="A149" s="34"/>
      <c r="B149" s="39"/>
      <c r="C149" s="267" t="s">
        <v>524</v>
      </c>
      <c r="D149" s="267" t="s">
        <v>525</v>
      </c>
      <c r="E149" s="17" t="s">
        <v>278</v>
      </c>
      <c r="F149" s="268">
        <v>391.34399999999999</v>
      </c>
      <c r="G149" s="34"/>
      <c r="H149" s="39"/>
    </row>
    <row r="150" spans="1:8" s="2" customFormat="1" ht="16.899999999999999" customHeight="1">
      <c r="A150" s="34"/>
      <c r="B150" s="39"/>
      <c r="C150" s="267" t="s">
        <v>541</v>
      </c>
      <c r="D150" s="267" t="s">
        <v>542</v>
      </c>
      <c r="E150" s="17" t="s">
        <v>278</v>
      </c>
      <c r="F150" s="268">
        <v>87.753</v>
      </c>
      <c r="G150" s="34"/>
      <c r="H150" s="39"/>
    </row>
    <row r="151" spans="1:8" s="2" customFormat="1" ht="16.899999999999999" customHeight="1">
      <c r="A151" s="34"/>
      <c r="B151" s="39"/>
      <c r="C151" s="263" t="s">
        <v>184</v>
      </c>
      <c r="D151" s="264" t="s">
        <v>1</v>
      </c>
      <c r="E151" s="265" t="s">
        <v>1</v>
      </c>
      <c r="F151" s="266">
        <v>48.164000000000001</v>
      </c>
      <c r="G151" s="34"/>
      <c r="H151" s="39"/>
    </row>
    <row r="152" spans="1:8" s="2" customFormat="1" ht="16.899999999999999" customHeight="1">
      <c r="A152" s="34"/>
      <c r="B152" s="39"/>
      <c r="C152" s="267" t="s">
        <v>184</v>
      </c>
      <c r="D152" s="267" t="s">
        <v>528</v>
      </c>
      <c r="E152" s="17" t="s">
        <v>1</v>
      </c>
      <c r="F152" s="268">
        <v>48.164000000000001</v>
      </c>
      <c r="G152" s="34"/>
      <c r="H152" s="39"/>
    </row>
    <row r="153" spans="1:8" s="2" customFormat="1" ht="16.899999999999999" customHeight="1">
      <c r="A153" s="34"/>
      <c r="B153" s="39"/>
      <c r="C153" s="269" t="s">
        <v>877</v>
      </c>
      <c r="D153" s="34"/>
      <c r="E153" s="34"/>
      <c r="F153" s="34"/>
      <c r="G153" s="34"/>
      <c r="H153" s="39"/>
    </row>
    <row r="154" spans="1:8" s="2" customFormat="1" ht="16.899999999999999" customHeight="1">
      <c r="A154" s="34"/>
      <c r="B154" s="39"/>
      <c r="C154" s="267" t="s">
        <v>524</v>
      </c>
      <c r="D154" s="267" t="s">
        <v>525</v>
      </c>
      <c r="E154" s="17" t="s">
        <v>278</v>
      </c>
      <c r="F154" s="268">
        <v>391.34399999999999</v>
      </c>
      <c r="G154" s="34"/>
      <c r="H154" s="39"/>
    </row>
    <row r="155" spans="1:8" s="2" customFormat="1" ht="16.899999999999999" customHeight="1">
      <c r="A155" s="34"/>
      <c r="B155" s="39"/>
      <c r="C155" s="267" t="s">
        <v>536</v>
      </c>
      <c r="D155" s="267" t="s">
        <v>537</v>
      </c>
      <c r="E155" s="17" t="s">
        <v>278</v>
      </c>
      <c r="F155" s="268">
        <v>49.127000000000002</v>
      </c>
      <c r="G155" s="34"/>
      <c r="H155" s="39"/>
    </row>
    <row r="156" spans="1:8" s="2" customFormat="1" ht="16.899999999999999" customHeight="1">
      <c r="A156" s="34"/>
      <c r="B156" s="39"/>
      <c r="C156" s="263" t="s">
        <v>180</v>
      </c>
      <c r="D156" s="264" t="s">
        <v>1</v>
      </c>
      <c r="E156" s="265" t="s">
        <v>1</v>
      </c>
      <c r="F156" s="266">
        <v>248.25399999999999</v>
      </c>
      <c r="G156" s="34"/>
      <c r="H156" s="39"/>
    </row>
    <row r="157" spans="1:8" s="2" customFormat="1" ht="16.899999999999999" customHeight="1">
      <c r="A157" s="34"/>
      <c r="B157" s="39"/>
      <c r="C157" s="267" t="s">
        <v>180</v>
      </c>
      <c r="D157" s="267" t="s">
        <v>181</v>
      </c>
      <c r="E157" s="17" t="s">
        <v>1</v>
      </c>
      <c r="F157" s="268">
        <v>248.25399999999999</v>
      </c>
      <c r="G157" s="34"/>
      <c r="H157" s="39"/>
    </row>
    <row r="158" spans="1:8" s="2" customFormat="1" ht="16.899999999999999" customHeight="1">
      <c r="A158" s="34"/>
      <c r="B158" s="39"/>
      <c r="C158" s="269" t="s">
        <v>877</v>
      </c>
      <c r="D158" s="34"/>
      <c r="E158" s="34"/>
      <c r="F158" s="34"/>
      <c r="G158" s="34"/>
      <c r="H158" s="39"/>
    </row>
    <row r="159" spans="1:8" s="2" customFormat="1" ht="16.899999999999999" customHeight="1">
      <c r="A159" s="34"/>
      <c r="B159" s="39"/>
      <c r="C159" s="267" t="s">
        <v>524</v>
      </c>
      <c r="D159" s="267" t="s">
        <v>525</v>
      </c>
      <c r="E159" s="17" t="s">
        <v>278</v>
      </c>
      <c r="F159" s="268">
        <v>391.34399999999999</v>
      </c>
      <c r="G159" s="34"/>
      <c r="H159" s="39"/>
    </row>
    <row r="160" spans="1:8" s="2" customFormat="1" ht="16.899999999999999" customHeight="1">
      <c r="A160" s="34"/>
      <c r="B160" s="39"/>
      <c r="C160" s="267" t="s">
        <v>531</v>
      </c>
      <c r="D160" s="267" t="s">
        <v>532</v>
      </c>
      <c r="E160" s="17" t="s">
        <v>278</v>
      </c>
      <c r="F160" s="268">
        <v>253.21899999999999</v>
      </c>
      <c r="G160" s="34"/>
      <c r="H160" s="39"/>
    </row>
    <row r="161" spans="1:8" s="2" customFormat="1" ht="16.899999999999999" customHeight="1">
      <c r="A161" s="34"/>
      <c r="B161" s="39"/>
      <c r="C161" s="263" t="s">
        <v>186</v>
      </c>
      <c r="D161" s="264" t="s">
        <v>1</v>
      </c>
      <c r="E161" s="265" t="s">
        <v>1</v>
      </c>
      <c r="F161" s="266">
        <v>1.5640000000000001</v>
      </c>
      <c r="G161" s="34"/>
      <c r="H161" s="39"/>
    </row>
    <row r="162" spans="1:8" s="2" customFormat="1" ht="16.899999999999999" customHeight="1">
      <c r="A162" s="34"/>
      <c r="B162" s="39"/>
      <c r="C162" s="267" t="s">
        <v>186</v>
      </c>
      <c r="D162" s="267" t="s">
        <v>187</v>
      </c>
      <c r="E162" s="17" t="s">
        <v>1</v>
      </c>
      <c r="F162" s="268">
        <v>1.5640000000000001</v>
      </c>
      <c r="G162" s="34"/>
      <c r="H162" s="39"/>
    </row>
    <row r="163" spans="1:8" s="2" customFormat="1" ht="16.899999999999999" customHeight="1">
      <c r="A163" s="34"/>
      <c r="B163" s="39"/>
      <c r="C163" s="269" t="s">
        <v>877</v>
      </c>
      <c r="D163" s="34"/>
      <c r="E163" s="34"/>
      <c r="F163" s="34"/>
      <c r="G163" s="34"/>
      <c r="H163" s="39"/>
    </row>
    <row r="164" spans="1:8" s="2" customFormat="1" ht="16.899999999999999" customHeight="1">
      <c r="A164" s="34"/>
      <c r="B164" s="39"/>
      <c r="C164" s="267" t="s">
        <v>524</v>
      </c>
      <c r="D164" s="267" t="s">
        <v>525</v>
      </c>
      <c r="E164" s="17" t="s">
        <v>278</v>
      </c>
      <c r="F164" s="268">
        <v>391.34399999999999</v>
      </c>
      <c r="G164" s="34"/>
      <c r="H164" s="39"/>
    </row>
    <row r="165" spans="1:8" s="2" customFormat="1" ht="16.899999999999999" customHeight="1">
      <c r="A165" s="34"/>
      <c r="B165" s="39"/>
      <c r="C165" s="267" t="s">
        <v>546</v>
      </c>
      <c r="D165" s="267" t="s">
        <v>547</v>
      </c>
      <c r="E165" s="17" t="s">
        <v>132</v>
      </c>
      <c r="F165" s="268">
        <v>2.0449999999999999</v>
      </c>
      <c r="G165" s="34"/>
      <c r="H165" s="39"/>
    </row>
    <row r="166" spans="1:8" s="2" customFormat="1" ht="16.899999999999999" customHeight="1">
      <c r="A166" s="34"/>
      <c r="B166" s="39"/>
      <c r="C166" s="263" t="s">
        <v>188</v>
      </c>
      <c r="D166" s="264" t="s">
        <v>1</v>
      </c>
      <c r="E166" s="265" t="s">
        <v>1</v>
      </c>
      <c r="F166" s="266">
        <v>7.33</v>
      </c>
      <c r="G166" s="34"/>
      <c r="H166" s="39"/>
    </row>
    <row r="167" spans="1:8" s="2" customFormat="1" ht="16.899999999999999" customHeight="1">
      <c r="A167" s="34"/>
      <c r="B167" s="39"/>
      <c r="C167" s="267" t="s">
        <v>188</v>
      </c>
      <c r="D167" s="267" t="s">
        <v>529</v>
      </c>
      <c r="E167" s="17" t="s">
        <v>1</v>
      </c>
      <c r="F167" s="268">
        <v>7.33</v>
      </c>
      <c r="G167" s="34"/>
      <c r="H167" s="39"/>
    </row>
    <row r="168" spans="1:8" s="2" customFormat="1" ht="16.899999999999999" customHeight="1">
      <c r="A168" s="34"/>
      <c r="B168" s="39"/>
      <c r="C168" s="269" t="s">
        <v>877</v>
      </c>
      <c r="D168" s="34"/>
      <c r="E168" s="34"/>
      <c r="F168" s="34"/>
      <c r="G168" s="34"/>
      <c r="H168" s="39"/>
    </row>
    <row r="169" spans="1:8" s="2" customFormat="1" ht="16.899999999999999" customHeight="1">
      <c r="A169" s="34"/>
      <c r="B169" s="39"/>
      <c r="C169" s="267" t="s">
        <v>524</v>
      </c>
      <c r="D169" s="267" t="s">
        <v>525</v>
      </c>
      <c r="E169" s="17" t="s">
        <v>278</v>
      </c>
      <c r="F169" s="268">
        <v>391.34399999999999</v>
      </c>
      <c r="G169" s="34"/>
      <c r="H169" s="39"/>
    </row>
    <row r="170" spans="1:8" s="2" customFormat="1" ht="16.899999999999999" customHeight="1">
      <c r="A170" s="34"/>
      <c r="B170" s="39"/>
      <c r="C170" s="267" t="s">
        <v>552</v>
      </c>
      <c r="D170" s="267" t="s">
        <v>553</v>
      </c>
      <c r="E170" s="17" t="s">
        <v>132</v>
      </c>
      <c r="F170" s="268">
        <v>9.5850000000000009</v>
      </c>
      <c r="G170" s="34"/>
      <c r="H170" s="39"/>
    </row>
    <row r="171" spans="1:8" s="2" customFormat="1" ht="16.899999999999999" customHeight="1">
      <c r="A171" s="34"/>
      <c r="B171" s="39"/>
      <c r="C171" s="263" t="s">
        <v>222</v>
      </c>
      <c r="D171" s="264" t="s">
        <v>1</v>
      </c>
      <c r="E171" s="265" t="s">
        <v>1</v>
      </c>
      <c r="F171" s="266">
        <v>106.25</v>
      </c>
      <c r="G171" s="34"/>
      <c r="H171" s="39"/>
    </row>
    <row r="172" spans="1:8" s="2" customFormat="1" ht="16.899999999999999" customHeight="1">
      <c r="A172" s="34"/>
      <c r="B172" s="39"/>
      <c r="C172" s="267" t="s">
        <v>222</v>
      </c>
      <c r="D172" s="267" t="s">
        <v>223</v>
      </c>
      <c r="E172" s="17" t="s">
        <v>1</v>
      </c>
      <c r="F172" s="268">
        <v>106.25</v>
      </c>
      <c r="G172" s="34"/>
      <c r="H172" s="39"/>
    </row>
    <row r="173" spans="1:8" s="2" customFormat="1" ht="16.899999999999999" customHeight="1">
      <c r="A173" s="34"/>
      <c r="B173" s="39"/>
      <c r="C173" s="269" t="s">
        <v>877</v>
      </c>
      <c r="D173" s="34"/>
      <c r="E173" s="34"/>
      <c r="F173" s="34"/>
      <c r="G173" s="34"/>
      <c r="H173" s="39"/>
    </row>
    <row r="174" spans="1:8" s="2" customFormat="1" ht="22.5">
      <c r="A174" s="34"/>
      <c r="B174" s="39"/>
      <c r="C174" s="267" t="s">
        <v>286</v>
      </c>
      <c r="D174" s="267" t="s">
        <v>287</v>
      </c>
      <c r="E174" s="17" t="s">
        <v>288</v>
      </c>
      <c r="F174" s="268">
        <v>106.25</v>
      </c>
      <c r="G174" s="34"/>
      <c r="H174" s="39"/>
    </row>
    <row r="175" spans="1:8" s="2" customFormat="1" ht="22.5">
      <c r="A175" s="34"/>
      <c r="B175" s="39"/>
      <c r="C175" s="267" t="s">
        <v>303</v>
      </c>
      <c r="D175" s="267" t="s">
        <v>304</v>
      </c>
      <c r="E175" s="17" t="s">
        <v>288</v>
      </c>
      <c r="F175" s="268">
        <v>129.56</v>
      </c>
      <c r="G175" s="34"/>
      <c r="H175" s="39"/>
    </row>
    <row r="176" spans="1:8" s="2" customFormat="1" ht="16.899999999999999" customHeight="1">
      <c r="A176" s="34"/>
      <c r="B176" s="39"/>
      <c r="C176" s="263" t="s">
        <v>220</v>
      </c>
      <c r="D176" s="264" t="s">
        <v>1</v>
      </c>
      <c r="E176" s="265" t="s">
        <v>1</v>
      </c>
      <c r="F176" s="266">
        <v>129.56</v>
      </c>
      <c r="G176" s="34"/>
      <c r="H176" s="39"/>
    </row>
    <row r="177" spans="1:8" s="2" customFormat="1" ht="16.899999999999999" customHeight="1">
      <c r="A177" s="34"/>
      <c r="B177" s="39"/>
      <c r="C177" s="267" t="s">
        <v>220</v>
      </c>
      <c r="D177" s="267" t="s">
        <v>307</v>
      </c>
      <c r="E177" s="17" t="s">
        <v>1</v>
      </c>
      <c r="F177" s="268">
        <v>129.56</v>
      </c>
      <c r="G177" s="34"/>
      <c r="H177" s="39"/>
    </row>
    <row r="178" spans="1:8" s="2" customFormat="1" ht="16.899999999999999" customHeight="1">
      <c r="A178" s="34"/>
      <c r="B178" s="39"/>
      <c r="C178" s="269" t="s">
        <v>877</v>
      </c>
      <c r="D178" s="34"/>
      <c r="E178" s="34"/>
      <c r="F178" s="34"/>
      <c r="G178" s="34"/>
      <c r="H178" s="39"/>
    </row>
    <row r="179" spans="1:8" s="2" customFormat="1" ht="22.5">
      <c r="A179" s="34"/>
      <c r="B179" s="39"/>
      <c r="C179" s="267" t="s">
        <v>303</v>
      </c>
      <c r="D179" s="267" t="s">
        <v>304</v>
      </c>
      <c r="E179" s="17" t="s">
        <v>288</v>
      </c>
      <c r="F179" s="268">
        <v>129.56</v>
      </c>
      <c r="G179" s="34"/>
      <c r="H179" s="39"/>
    </row>
    <row r="180" spans="1:8" s="2" customFormat="1" ht="22.5">
      <c r="A180" s="34"/>
      <c r="B180" s="39"/>
      <c r="C180" s="267" t="s">
        <v>308</v>
      </c>
      <c r="D180" s="267" t="s">
        <v>309</v>
      </c>
      <c r="E180" s="17" t="s">
        <v>288</v>
      </c>
      <c r="F180" s="268">
        <v>129.56</v>
      </c>
      <c r="G180" s="34"/>
      <c r="H180" s="39"/>
    </row>
    <row r="181" spans="1:8" s="2" customFormat="1" ht="22.5">
      <c r="A181" s="34"/>
      <c r="B181" s="39"/>
      <c r="C181" s="267" t="s">
        <v>629</v>
      </c>
      <c r="D181" s="267" t="s">
        <v>630</v>
      </c>
      <c r="E181" s="17" t="s">
        <v>612</v>
      </c>
      <c r="F181" s="268">
        <v>697.66499999999996</v>
      </c>
      <c r="G181" s="34"/>
      <c r="H181" s="39"/>
    </row>
    <row r="182" spans="1:8" s="2" customFormat="1" ht="16.899999999999999" customHeight="1">
      <c r="A182" s="34"/>
      <c r="B182" s="39"/>
      <c r="C182" s="263" t="s">
        <v>204</v>
      </c>
      <c r="D182" s="264" t="s">
        <v>1</v>
      </c>
      <c r="E182" s="265" t="s">
        <v>1</v>
      </c>
      <c r="F182" s="266">
        <v>7.1440000000000001</v>
      </c>
      <c r="G182" s="34"/>
      <c r="H182" s="39"/>
    </row>
    <row r="183" spans="1:8" s="2" customFormat="1" ht="16.899999999999999" customHeight="1">
      <c r="A183" s="34"/>
      <c r="B183" s="39"/>
      <c r="C183" s="267" t="s">
        <v>204</v>
      </c>
      <c r="D183" s="267" t="s">
        <v>205</v>
      </c>
      <c r="E183" s="17" t="s">
        <v>1</v>
      </c>
      <c r="F183" s="268">
        <v>7.1440000000000001</v>
      </c>
      <c r="G183" s="34"/>
      <c r="H183" s="39"/>
    </row>
    <row r="184" spans="1:8" s="2" customFormat="1" ht="16.899999999999999" customHeight="1">
      <c r="A184" s="34"/>
      <c r="B184" s="39"/>
      <c r="C184" s="269" t="s">
        <v>877</v>
      </c>
      <c r="D184" s="34"/>
      <c r="E184" s="34"/>
      <c r="F184" s="34"/>
      <c r="G184" s="34"/>
      <c r="H184" s="39"/>
    </row>
    <row r="185" spans="1:8" s="2" customFormat="1" ht="16.899999999999999" customHeight="1">
      <c r="A185" s="34"/>
      <c r="B185" s="39"/>
      <c r="C185" s="267" t="s">
        <v>245</v>
      </c>
      <c r="D185" s="267" t="s">
        <v>246</v>
      </c>
      <c r="E185" s="17" t="s">
        <v>247</v>
      </c>
      <c r="F185" s="268">
        <v>51.26</v>
      </c>
      <c r="G185" s="34"/>
      <c r="H185" s="39"/>
    </row>
    <row r="186" spans="1:8" s="2" customFormat="1" ht="16.899999999999999" customHeight="1">
      <c r="A186" s="34"/>
      <c r="B186" s="39"/>
      <c r="C186" s="267" t="s">
        <v>319</v>
      </c>
      <c r="D186" s="267" t="s">
        <v>320</v>
      </c>
      <c r="E186" s="17" t="s">
        <v>247</v>
      </c>
      <c r="F186" s="268">
        <v>1438.806</v>
      </c>
      <c r="G186" s="34"/>
      <c r="H186" s="39"/>
    </row>
    <row r="187" spans="1:8" s="2" customFormat="1" ht="16.899999999999999" customHeight="1">
      <c r="A187" s="34"/>
      <c r="B187" s="39"/>
      <c r="C187" s="267" t="s">
        <v>333</v>
      </c>
      <c r="D187" s="267" t="s">
        <v>334</v>
      </c>
      <c r="E187" s="17" t="s">
        <v>247</v>
      </c>
      <c r="F187" s="268">
        <v>177.76900000000001</v>
      </c>
      <c r="G187" s="34"/>
      <c r="H187" s="39"/>
    </row>
    <row r="188" spans="1:8" s="2" customFormat="1" ht="16.899999999999999" customHeight="1">
      <c r="A188" s="34"/>
      <c r="B188" s="39"/>
      <c r="C188" s="267" t="s">
        <v>365</v>
      </c>
      <c r="D188" s="267" t="s">
        <v>366</v>
      </c>
      <c r="E188" s="17" t="s">
        <v>247</v>
      </c>
      <c r="F188" s="268">
        <v>168.125</v>
      </c>
      <c r="G188" s="34"/>
      <c r="H188" s="39"/>
    </row>
    <row r="189" spans="1:8" s="2" customFormat="1" ht="16.899999999999999" customHeight="1">
      <c r="A189" s="34"/>
      <c r="B189" s="39"/>
      <c r="C189" s="263" t="s">
        <v>338</v>
      </c>
      <c r="D189" s="264" t="s">
        <v>1</v>
      </c>
      <c r="E189" s="265" t="s">
        <v>1</v>
      </c>
      <c r="F189" s="266">
        <v>2.5</v>
      </c>
      <c r="G189" s="34"/>
      <c r="H189" s="39"/>
    </row>
    <row r="190" spans="1:8" s="2" customFormat="1" ht="16.899999999999999" customHeight="1">
      <c r="A190" s="34"/>
      <c r="B190" s="39"/>
      <c r="C190" s="267" t="s">
        <v>338</v>
      </c>
      <c r="D190" s="267" t="s">
        <v>339</v>
      </c>
      <c r="E190" s="17" t="s">
        <v>1</v>
      </c>
      <c r="F190" s="268">
        <v>2.5</v>
      </c>
      <c r="G190" s="34"/>
      <c r="H190" s="39"/>
    </row>
    <row r="191" spans="1:8" s="2" customFormat="1" ht="16.899999999999999" customHeight="1">
      <c r="A191" s="34"/>
      <c r="B191" s="39"/>
      <c r="C191" s="263" t="s">
        <v>230</v>
      </c>
      <c r="D191" s="264" t="s">
        <v>1</v>
      </c>
      <c r="E191" s="265" t="s">
        <v>1</v>
      </c>
      <c r="F191" s="266">
        <v>14.4</v>
      </c>
      <c r="G191" s="34"/>
      <c r="H191" s="39"/>
    </row>
    <row r="192" spans="1:8" s="2" customFormat="1" ht="16.899999999999999" customHeight="1">
      <c r="A192" s="34"/>
      <c r="B192" s="39"/>
      <c r="C192" s="267" t="s">
        <v>230</v>
      </c>
      <c r="D192" s="267" t="s">
        <v>295</v>
      </c>
      <c r="E192" s="17" t="s">
        <v>1</v>
      </c>
      <c r="F192" s="268">
        <v>14.4</v>
      </c>
      <c r="G192" s="34"/>
      <c r="H192" s="39"/>
    </row>
    <row r="193" spans="1:8" s="2" customFormat="1" ht="16.899999999999999" customHeight="1">
      <c r="A193" s="34"/>
      <c r="B193" s="39"/>
      <c r="C193" s="269" t="s">
        <v>877</v>
      </c>
      <c r="D193" s="34"/>
      <c r="E193" s="34"/>
      <c r="F193" s="34"/>
      <c r="G193" s="34"/>
      <c r="H193" s="39"/>
    </row>
    <row r="194" spans="1:8" s="2" customFormat="1" ht="22.5">
      <c r="A194" s="34"/>
      <c r="B194" s="39"/>
      <c r="C194" s="267" t="s">
        <v>291</v>
      </c>
      <c r="D194" s="267" t="s">
        <v>292</v>
      </c>
      <c r="E194" s="17" t="s">
        <v>288</v>
      </c>
      <c r="F194" s="268">
        <v>14.4</v>
      </c>
      <c r="G194" s="34"/>
      <c r="H194" s="39"/>
    </row>
    <row r="195" spans="1:8" s="2" customFormat="1" ht="22.5">
      <c r="A195" s="34"/>
      <c r="B195" s="39"/>
      <c r="C195" s="267" t="s">
        <v>297</v>
      </c>
      <c r="D195" s="267" t="s">
        <v>298</v>
      </c>
      <c r="E195" s="17" t="s">
        <v>288</v>
      </c>
      <c r="F195" s="268">
        <v>66.3</v>
      </c>
      <c r="G195" s="34"/>
      <c r="H195" s="39"/>
    </row>
    <row r="196" spans="1:8" s="2" customFormat="1" ht="22.5">
      <c r="A196" s="34"/>
      <c r="B196" s="39"/>
      <c r="C196" s="267" t="s">
        <v>303</v>
      </c>
      <c r="D196" s="267" t="s">
        <v>304</v>
      </c>
      <c r="E196" s="17" t="s">
        <v>288</v>
      </c>
      <c r="F196" s="268">
        <v>129.56</v>
      </c>
      <c r="G196" s="34"/>
      <c r="H196" s="39"/>
    </row>
    <row r="197" spans="1:8" s="2" customFormat="1" ht="16.899999999999999" customHeight="1">
      <c r="A197" s="34"/>
      <c r="B197" s="39"/>
      <c r="C197" s="267" t="s">
        <v>314</v>
      </c>
      <c r="D197" s="267" t="s">
        <v>315</v>
      </c>
      <c r="E197" s="17" t="s">
        <v>288</v>
      </c>
      <c r="F197" s="268">
        <v>57.39</v>
      </c>
      <c r="G197" s="34"/>
      <c r="H197" s="39"/>
    </row>
    <row r="198" spans="1:8" s="2" customFormat="1" ht="16.899999999999999" customHeight="1">
      <c r="A198" s="34"/>
      <c r="B198" s="39"/>
      <c r="C198" s="263" t="s">
        <v>228</v>
      </c>
      <c r="D198" s="264" t="s">
        <v>1</v>
      </c>
      <c r="E198" s="265" t="s">
        <v>1</v>
      </c>
      <c r="F198" s="266">
        <v>66.3</v>
      </c>
      <c r="G198" s="34"/>
      <c r="H198" s="39"/>
    </row>
    <row r="199" spans="1:8" s="2" customFormat="1" ht="16.899999999999999" customHeight="1">
      <c r="A199" s="34"/>
      <c r="B199" s="39"/>
      <c r="C199" s="267" t="s">
        <v>228</v>
      </c>
      <c r="D199" s="267" t="s">
        <v>301</v>
      </c>
      <c r="E199" s="17" t="s">
        <v>1</v>
      </c>
      <c r="F199" s="268">
        <v>66.3</v>
      </c>
      <c r="G199" s="34"/>
      <c r="H199" s="39"/>
    </row>
    <row r="200" spans="1:8" s="2" customFormat="1" ht="16.899999999999999" customHeight="1">
      <c r="A200" s="34"/>
      <c r="B200" s="39"/>
      <c r="C200" s="269" t="s">
        <v>877</v>
      </c>
      <c r="D200" s="34"/>
      <c r="E200" s="34"/>
      <c r="F200" s="34"/>
      <c r="G200" s="34"/>
      <c r="H200" s="39"/>
    </row>
    <row r="201" spans="1:8" s="2" customFormat="1" ht="22.5">
      <c r="A201" s="34"/>
      <c r="B201" s="39"/>
      <c r="C201" s="267" t="s">
        <v>297</v>
      </c>
      <c r="D201" s="267" t="s">
        <v>298</v>
      </c>
      <c r="E201" s="17" t="s">
        <v>288</v>
      </c>
      <c r="F201" s="268">
        <v>66.3</v>
      </c>
      <c r="G201" s="34"/>
      <c r="H201" s="39"/>
    </row>
    <row r="202" spans="1:8" s="2" customFormat="1" ht="22.5">
      <c r="A202" s="34"/>
      <c r="B202" s="39"/>
      <c r="C202" s="267" t="s">
        <v>303</v>
      </c>
      <c r="D202" s="267" t="s">
        <v>304</v>
      </c>
      <c r="E202" s="17" t="s">
        <v>288</v>
      </c>
      <c r="F202" s="268">
        <v>129.56</v>
      </c>
      <c r="G202" s="34"/>
      <c r="H202" s="39"/>
    </row>
    <row r="203" spans="1:8" s="2" customFormat="1" ht="16.899999999999999" customHeight="1">
      <c r="A203" s="34"/>
      <c r="B203" s="39"/>
      <c r="C203" s="267" t="s">
        <v>314</v>
      </c>
      <c r="D203" s="267" t="s">
        <v>315</v>
      </c>
      <c r="E203" s="17" t="s">
        <v>288</v>
      </c>
      <c r="F203" s="268">
        <v>57.39</v>
      </c>
      <c r="G203" s="34"/>
      <c r="H203" s="39"/>
    </row>
    <row r="204" spans="1:8" s="2" customFormat="1" ht="16.899999999999999" customHeight="1">
      <c r="A204" s="34"/>
      <c r="B204" s="39"/>
      <c r="C204" s="263" t="s">
        <v>200</v>
      </c>
      <c r="D204" s="264" t="s">
        <v>1</v>
      </c>
      <c r="E204" s="265" t="s">
        <v>1</v>
      </c>
      <c r="F204" s="266">
        <v>10</v>
      </c>
      <c r="G204" s="34"/>
      <c r="H204" s="39"/>
    </row>
    <row r="205" spans="1:8" s="2" customFormat="1" ht="16.899999999999999" customHeight="1">
      <c r="A205" s="34"/>
      <c r="B205" s="39"/>
      <c r="C205" s="267" t="s">
        <v>200</v>
      </c>
      <c r="D205" s="267" t="s">
        <v>201</v>
      </c>
      <c r="E205" s="17" t="s">
        <v>1</v>
      </c>
      <c r="F205" s="268">
        <v>10</v>
      </c>
      <c r="G205" s="34"/>
      <c r="H205" s="39"/>
    </row>
    <row r="206" spans="1:8" s="2" customFormat="1" ht="16.899999999999999" customHeight="1">
      <c r="A206" s="34"/>
      <c r="B206" s="39"/>
      <c r="C206" s="269" t="s">
        <v>877</v>
      </c>
      <c r="D206" s="34"/>
      <c r="E206" s="34"/>
      <c r="F206" s="34"/>
      <c r="G206" s="34"/>
      <c r="H206" s="39"/>
    </row>
    <row r="207" spans="1:8" s="2" customFormat="1" ht="16.899999999999999" customHeight="1">
      <c r="A207" s="34"/>
      <c r="B207" s="39"/>
      <c r="C207" s="267" t="s">
        <v>692</v>
      </c>
      <c r="D207" s="267" t="s">
        <v>693</v>
      </c>
      <c r="E207" s="17" t="s">
        <v>278</v>
      </c>
      <c r="F207" s="268">
        <v>10</v>
      </c>
      <c r="G207" s="34"/>
      <c r="H207" s="39"/>
    </row>
    <row r="208" spans="1:8" s="2" customFormat="1" ht="16.899999999999999" customHeight="1">
      <c r="A208" s="34"/>
      <c r="B208" s="39"/>
      <c r="C208" s="267" t="s">
        <v>697</v>
      </c>
      <c r="D208" s="267" t="s">
        <v>698</v>
      </c>
      <c r="E208" s="17" t="s">
        <v>278</v>
      </c>
      <c r="F208" s="268">
        <v>10</v>
      </c>
      <c r="G208" s="34"/>
      <c r="H208" s="39"/>
    </row>
    <row r="209" spans="1:8" s="2" customFormat="1" ht="16.899999999999999" customHeight="1">
      <c r="A209" s="34"/>
      <c r="B209" s="39"/>
      <c r="C209" s="267" t="s">
        <v>702</v>
      </c>
      <c r="D209" s="267" t="s">
        <v>703</v>
      </c>
      <c r="E209" s="17" t="s">
        <v>278</v>
      </c>
      <c r="F209" s="268">
        <v>10</v>
      </c>
      <c r="G209" s="34"/>
      <c r="H209" s="39"/>
    </row>
    <row r="210" spans="1:8" s="2" customFormat="1" ht="16.899999999999999" customHeight="1">
      <c r="A210" s="34"/>
      <c r="B210" s="39"/>
      <c r="C210" s="263" t="s">
        <v>597</v>
      </c>
      <c r="D210" s="264" t="s">
        <v>1</v>
      </c>
      <c r="E210" s="265" t="s">
        <v>1</v>
      </c>
      <c r="F210" s="266">
        <v>2</v>
      </c>
      <c r="G210" s="34"/>
      <c r="H210" s="39"/>
    </row>
    <row r="211" spans="1:8" s="2" customFormat="1" ht="16.899999999999999" customHeight="1">
      <c r="A211" s="34"/>
      <c r="B211" s="39"/>
      <c r="C211" s="267" t="s">
        <v>597</v>
      </c>
      <c r="D211" s="267" t="s">
        <v>88</v>
      </c>
      <c r="E211" s="17" t="s">
        <v>1</v>
      </c>
      <c r="F211" s="268">
        <v>2</v>
      </c>
      <c r="G211" s="34"/>
      <c r="H211" s="39"/>
    </row>
    <row r="212" spans="1:8" s="2" customFormat="1" ht="16.899999999999999" customHeight="1">
      <c r="A212" s="34"/>
      <c r="B212" s="39"/>
      <c r="C212" s="263" t="s">
        <v>214</v>
      </c>
      <c r="D212" s="264" t="s">
        <v>1</v>
      </c>
      <c r="E212" s="265" t="s">
        <v>1</v>
      </c>
      <c r="F212" s="266">
        <v>153.399</v>
      </c>
      <c r="G212" s="34"/>
      <c r="H212" s="39"/>
    </row>
    <row r="213" spans="1:8" s="2" customFormat="1" ht="16.899999999999999" customHeight="1">
      <c r="A213" s="34"/>
      <c r="B213" s="39"/>
      <c r="C213" s="267" t="s">
        <v>214</v>
      </c>
      <c r="D213" s="267" t="s">
        <v>654</v>
      </c>
      <c r="E213" s="17" t="s">
        <v>1</v>
      </c>
      <c r="F213" s="268">
        <v>153.399</v>
      </c>
      <c r="G213" s="34"/>
      <c r="H213" s="39"/>
    </row>
    <row r="214" spans="1:8" s="2" customFormat="1" ht="16.899999999999999" customHeight="1">
      <c r="A214" s="34"/>
      <c r="B214" s="39"/>
      <c r="C214" s="269" t="s">
        <v>877</v>
      </c>
      <c r="D214" s="34"/>
      <c r="E214" s="34"/>
      <c r="F214" s="34"/>
      <c r="G214" s="34"/>
      <c r="H214" s="39"/>
    </row>
    <row r="215" spans="1:8" s="2" customFormat="1" ht="16.899999999999999" customHeight="1">
      <c r="A215" s="34"/>
      <c r="B215" s="39"/>
      <c r="C215" s="267" t="s">
        <v>650</v>
      </c>
      <c r="D215" s="267" t="s">
        <v>651</v>
      </c>
      <c r="E215" s="17" t="s">
        <v>612</v>
      </c>
      <c r="F215" s="268">
        <v>842.78800000000001</v>
      </c>
      <c r="G215" s="34"/>
      <c r="H215" s="39"/>
    </row>
    <row r="216" spans="1:8" s="2" customFormat="1" ht="22.5">
      <c r="A216" s="34"/>
      <c r="B216" s="39"/>
      <c r="C216" s="267" t="s">
        <v>623</v>
      </c>
      <c r="D216" s="267" t="s">
        <v>624</v>
      </c>
      <c r="E216" s="17" t="s">
        <v>612</v>
      </c>
      <c r="F216" s="268">
        <v>153.399</v>
      </c>
      <c r="G216" s="34"/>
      <c r="H216" s="39"/>
    </row>
    <row r="217" spans="1:8" s="2" customFormat="1" ht="16.899999999999999" customHeight="1">
      <c r="A217" s="34"/>
      <c r="B217" s="39"/>
      <c r="C217" s="263" t="s">
        <v>212</v>
      </c>
      <c r="D217" s="264" t="s">
        <v>1</v>
      </c>
      <c r="E217" s="265" t="s">
        <v>1</v>
      </c>
      <c r="F217" s="266">
        <v>477.41300000000001</v>
      </c>
      <c r="G217" s="34"/>
      <c r="H217" s="39"/>
    </row>
    <row r="218" spans="1:8" s="2" customFormat="1" ht="16.899999999999999" customHeight="1">
      <c r="A218" s="34"/>
      <c r="B218" s="39"/>
      <c r="C218" s="267" t="s">
        <v>212</v>
      </c>
      <c r="D218" s="267" t="s">
        <v>642</v>
      </c>
      <c r="E218" s="17" t="s">
        <v>1</v>
      </c>
      <c r="F218" s="268">
        <v>477.41300000000001</v>
      </c>
      <c r="G218" s="34"/>
      <c r="H218" s="39"/>
    </row>
    <row r="219" spans="1:8" s="2" customFormat="1" ht="16.899999999999999" customHeight="1">
      <c r="A219" s="34"/>
      <c r="B219" s="39"/>
      <c r="C219" s="269" t="s">
        <v>877</v>
      </c>
      <c r="D219" s="34"/>
      <c r="E219" s="34"/>
      <c r="F219" s="34"/>
      <c r="G219" s="34"/>
      <c r="H219" s="39"/>
    </row>
    <row r="220" spans="1:8" s="2" customFormat="1" ht="16.899999999999999" customHeight="1">
      <c r="A220" s="34"/>
      <c r="B220" s="39"/>
      <c r="C220" s="267" t="s">
        <v>638</v>
      </c>
      <c r="D220" s="267" t="s">
        <v>639</v>
      </c>
      <c r="E220" s="17" t="s">
        <v>612</v>
      </c>
      <c r="F220" s="268">
        <v>477.41300000000001</v>
      </c>
      <c r="G220" s="34"/>
      <c r="H220" s="39"/>
    </row>
    <row r="221" spans="1:8" s="2" customFormat="1" ht="22.5">
      <c r="A221" s="34"/>
      <c r="B221" s="39"/>
      <c r="C221" s="267" t="s">
        <v>629</v>
      </c>
      <c r="D221" s="267" t="s">
        <v>630</v>
      </c>
      <c r="E221" s="17" t="s">
        <v>612</v>
      </c>
      <c r="F221" s="268">
        <v>697.66499999999996</v>
      </c>
      <c r="G221" s="34"/>
      <c r="H221" s="39"/>
    </row>
    <row r="222" spans="1:8" s="2" customFormat="1" ht="16.899999999999999" customHeight="1">
      <c r="A222" s="34"/>
      <c r="B222" s="39"/>
      <c r="C222" s="267" t="s">
        <v>644</v>
      </c>
      <c r="D222" s="267" t="s">
        <v>645</v>
      </c>
      <c r="E222" s="17" t="s">
        <v>612</v>
      </c>
      <c r="F222" s="268">
        <v>4774.13</v>
      </c>
      <c r="G222" s="34"/>
      <c r="H222" s="39"/>
    </row>
    <row r="223" spans="1:8" s="2" customFormat="1" ht="16.899999999999999" customHeight="1">
      <c r="A223" s="34"/>
      <c r="B223" s="39"/>
      <c r="C223" s="263" t="s">
        <v>216</v>
      </c>
      <c r="D223" s="264" t="s">
        <v>1</v>
      </c>
      <c r="E223" s="265" t="s">
        <v>1</v>
      </c>
      <c r="F223" s="266">
        <v>842.78800000000001</v>
      </c>
      <c r="G223" s="34"/>
      <c r="H223" s="39"/>
    </row>
    <row r="224" spans="1:8" s="2" customFormat="1" ht="16.899999999999999" customHeight="1">
      <c r="A224" s="34"/>
      <c r="B224" s="39"/>
      <c r="C224" s="267" t="s">
        <v>214</v>
      </c>
      <c r="D224" s="267" t="s">
        <v>654</v>
      </c>
      <c r="E224" s="17" t="s">
        <v>1</v>
      </c>
      <c r="F224" s="268">
        <v>153.399</v>
      </c>
      <c r="G224" s="34"/>
      <c r="H224" s="39"/>
    </row>
    <row r="225" spans="1:8" s="2" customFormat="1" ht="16.899999999999999" customHeight="1">
      <c r="A225" s="34"/>
      <c r="B225" s="39"/>
      <c r="C225" s="267" t="s">
        <v>218</v>
      </c>
      <c r="D225" s="267" t="s">
        <v>219</v>
      </c>
      <c r="E225" s="17" t="s">
        <v>1</v>
      </c>
      <c r="F225" s="268">
        <v>689.38900000000001</v>
      </c>
      <c r="G225" s="34"/>
      <c r="H225" s="39"/>
    </row>
    <row r="226" spans="1:8" s="2" customFormat="1" ht="16.899999999999999" customHeight="1">
      <c r="A226" s="34"/>
      <c r="B226" s="39"/>
      <c r="C226" s="267" t="s">
        <v>216</v>
      </c>
      <c r="D226" s="267" t="s">
        <v>144</v>
      </c>
      <c r="E226" s="17" t="s">
        <v>1</v>
      </c>
      <c r="F226" s="268">
        <v>842.78800000000001</v>
      </c>
      <c r="G226" s="34"/>
      <c r="H226" s="39"/>
    </row>
    <row r="227" spans="1:8" s="2" customFormat="1" ht="16.899999999999999" customHeight="1">
      <c r="A227" s="34"/>
      <c r="B227" s="39"/>
      <c r="C227" s="269" t="s">
        <v>877</v>
      </c>
      <c r="D227" s="34"/>
      <c r="E227" s="34"/>
      <c r="F227" s="34"/>
      <c r="G227" s="34"/>
      <c r="H227" s="39"/>
    </row>
    <row r="228" spans="1:8" s="2" customFormat="1" ht="16.899999999999999" customHeight="1">
      <c r="A228" s="34"/>
      <c r="B228" s="39"/>
      <c r="C228" s="267" t="s">
        <v>650</v>
      </c>
      <c r="D228" s="267" t="s">
        <v>651</v>
      </c>
      <c r="E228" s="17" t="s">
        <v>612</v>
      </c>
      <c r="F228" s="268">
        <v>842.78800000000001</v>
      </c>
      <c r="G228" s="34"/>
      <c r="H228" s="39"/>
    </row>
    <row r="229" spans="1:8" s="2" customFormat="1" ht="16.899999999999999" customHeight="1">
      <c r="A229" s="34"/>
      <c r="B229" s="39"/>
      <c r="C229" s="267" t="s">
        <v>656</v>
      </c>
      <c r="D229" s="267" t="s">
        <v>657</v>
      </c>
      <c r="E229" s="17" t="s">
        <v>612</v>
      </c>
      <c r="F229" s="268">
        <v>8427.8799999999992</v>
      </c>
      <c r="G229" s="34"/>
      <c r="H229" s="39"/>
    </row>
    <row r="230" spans="1:8" s="2" customFormat="1" ht="16.899999999999999" customHeight="1">
      <c r="A230" s="34"/>
      <c r="B230" s="39"/>
      <c r="C230" s="263" t="s">
        <v>218</v>
      </c>
      <c r="D230" s="264" t="s">
        <v>1</v>
      </c>
      <c r="E230" s="265" t="s">
        <v>1</v>
      </c>
      <c r="F230" s="266">
        <v>689.38900000000001</v>
      </c>
      <c r="G230" s="34"/>
      <c r="H230" s="39"/>
    </row>
    <row r="231" spans="1:8" s="2" customFormat="1" ht="16.899999999999999" customHeight="1">
      <c r="A231" s="34"/>
      <c r="B231" s="39"/>
      <c r="C231" s="267" t="s">
        <v>218</v>
      </c>
      <c r="D231" s="267" t="s">
        <v>219</v>
      </c>
      <c r="E231" s="17" t="s">
        <v>1</v>
      </c>
      <c r="F231" s="268">
        <v>689.38900000000001</v>
      </c>
      <c r="G231" s="34"/>
      <c r="H231" s="39"/>
    </row>
    <row r="232" spans="1:8" s="2" customFormat="1" ht="16.899999999999999" customHeight="1">
      <c r="A232" s="34"/>
      <c r="B232" s="39"/>
      <c r="C232" s="269" t="s">
        <v>877</v>
      </c>
      <c r="D232" s="34"/>
      <c r="E232" s="34"/>
      <c r="F232" s="34"/>
      <c r="G232" s="34"/>
      <c r="H232" s="39"/>
    </row>
    <row r="233" spans="1:8" s="2" customFormat="1" ht="16.899999999999999" customHeight="1">
      <c r="A233" s="34"/>
      <c r="B233" s="39"/>
      <c r="C233" s="267" t="s">
        <v>650</v>
      </c>
      <c r="D233" s="267" t="s">
        <v>651</v>
      </c>
      <c r="E233" s="17" t="s">
        <v>612</v>
      </c>
      <c r="F233" s="268">
        <v>842.78800000000001</v>
      </c>
      <c r="G233" s="34"/>
      <c r="H233" s="39"/>
    </row>
    <row r="234" spans="1:8" s="2" customFormat="1" ht="22.5">
      <c r="A234" s="34"/>
      <c r="B234" s="39"/>
      <c r="C234" s="267" t="s">
        <v>634</v>
      </c>
      <c r="D234" s="267" t="s">
        <v>635</v>
      </c>
      <c r="E234" s="17" t="s">
        <v>612</v>
      </c>
      <c r="F234" s="268">
        <v>689.38900000000001</v>
      </c>
      <c r="G234" s="34"/>
      <c r="H234" s="39"/>
    </row>
    <row r="235" spans="1:8" s="2" customFormat="1" ht="16.899999999999999" customHeight="1">
      <c r="A235" s="34"/>
      <c r="B235" s="39"/>
      <c r="C235" s="263" t="s">
        <v>196</v>
      </c>
      <c r="D235" s="264" t="s">
        <v>1</v>
      </c>
      <c r="E235" s="265" t="s">
        <v>1</v>
      </c>
      <c r="F235" s="266">
        <v>7</v>
      </c>
      <c r="G235" s="34"/>
      <c r="H235" s="39"/>
    </row>
    <row r="236" spans="1:8" s="2" customFormat="1" ht="16.899999999999999" customHeight="1">
      <c r="A236" s="34"/>
      <c r="B236" s="39"/>
      <c r="C236" s="267" t="s">
        <v>196</v>
      </c>
      <c r="D236" s="267" t="s">
        <v>100</v>
      </c>
      <c r="E236" s="17" t="s">
        <v>1</v>
      </c>
      <c r="F236" s="268">
        <v>7</v>
      </c>
      <c r="G236" s="34"/>
      <c r="H236" s="39"/>
    </row>
    <row r="237" spans="1:8" s="2" customFormat="1" ht="16.899999999999999" customHeight="1">
      <c r="A237" s="34"/>
      <c r="B237" s="39"/>
      <c r="C237" s="269" t="s">
        <v>877</v>
      </c>
      <c r="D237" s="34"/>
      <c r="E237" s="34"/>
      <c r="F237" s="34"/>
      <c r="G237" s="34"/>
      <c r="H237" s="39"/>
    </row>
    <row r="238" spans="1:8" s="2" customFormat="1" ht="16.899999999999999" customHeight="1">
      <c r="A238" s="34"/>
      <c r="B238" s="39"/>
      <c r="C238" s="267" t="s">
        <v>464</v>
      </c>
      <c r="D238" s="267" t="s">
        <v>465</v>
      </c>
      <c r="E238" s="17" t="s">
        <v>132</v>
      </c>
      <c r="F238" s="268">
        <v>7</v>
      </c>
      <c r="G238" s="34"/>
      <c r="H238" s="39"/>
    </row>
    <row r="239" spans="1:8" s="2" customFormat="1" ht="22.5">
      <c r="A239" s="34"/>
      <c r="B239" s="39"/>
      <c r="C239" s="267" t="s">
        <v>297</v>
      </c>
      <c r="D239" s="267" t="s">
        <v>298</v>
      </c>
      <c r="E239" s="17" t="s">
        <v>288</v>
      </c>
      <c r="F239" s="268">
        <v>66.3</v>
      </c>
      <c r="G239" s="34"/>
      <c r="H239" s="39"/>
    </row>
    <row r="240" spans="1:8" s="2" customFormat="1" ht="16.899999999999999" customHeight="1">
      <c r="A240" s="34"/>
      <c r="B240" s="39"/>
      <c r="C240" s="267" t="s">
        <v>314</v>
      </c>
      <c r="D240" s="267" t="s">
        <v>315</v>
      </c>
      <c r="E240" s="17" t="s">
        <v>288</v>
      </c>
      <c r="F240" s="268">
        <v>57.39</v>
      </c>
      <c r="G240" s="34"/>
      <c r="H240" s="39"/>
    </row>
    <row r="241" spans="1:8" s="2" customFormat="1" ht="16.899999999999999" customHeight="1">
      <c r="A241" s="34"/>
      <c r="B241" s="39"/>
      <c r="C241" s="267" t="s">
        <v>473</v>
      </c>
      <c r="D241" s="267" t="s">
        <v>474</v>
      </c>
      <c r="E241" s="17" t="s">
        <v>132</v>
      </c>
      <c r="F241" s="268">
        <v>7</v>
      </c>
      <c r="G241" s="34"/>
      <c r="H241" s="39"/>
    </row>
    <row r="242" spans="1:8" s="2" customFormat="1" ht="16.899999999999999" customHeight="1">
      <c r="A242" s="34"/>
      <c r="B242" s="39"/>
      <c r="C242" s="267" t="s">
        <v>482</v>
      </c>
      <c r="D242" s="267" t="s">
        <v>483</v>
      </c>
      <c r="E242" s="17" t="s">
        <v>132</v>
      </c>
      <c r="F242" s="268">
        <v>7</v>
      </c>
      <c r="G242" s="34"/>
      <c r="H242" s="39"/>
    </row>
    <row r="243" spans="1:8" s="2" customFormat="1" ht="16.899999999999999" customHeight="1">
      <c r="A243" s="34"/>
      <c r="B243" s="39"/>
      <c r="C243" s="267" t="s">
        <v>497</v>
      </c>
      <c r="D243" s="267" t="s">
        <v>498</v>
      </c>
      <c r="E243" s="17" t="s">
        <v>132</v>
      </c>
      <c r="F243" s="268">
        <v>7</v>
      </c>
      <c r="G243" s="34"/>
      <c r="H243" s="39"/>
    </row>
    <row r="244" spans="1:8" s="2" customFormat="1" ht="16.899999999999999" customHeight="1">
      <c r="A244" s="34"/>
      <c r="B244" s="39"/>
      <c r="C244" s="267" t="s">
        <v>435</v>
      </c>
      <c r="D244" s="267" t="s">
        <v>436</v>
      </c>
      <c r="E244" s="17" t="s">
        <v>132</v>
      </c>
      <c r="F244" s="268">
        <v>16</v>
      </c>
      <c r="G244" s="34"/>
      <c r="H244" s="39"/>
    </row>
    <row r="245" spans="1:8" s="2" customFormat="1" ht="16.899999999999999" customHeight="1">
      <c r="A245" s="34"/>
      <c r="B245" s="39"/>
      <c r="C245" s="267" t="s">
        <v>440</v>
      </c>
      <c r="D245" s="267" t="s">
        <v>441</v>
      </c>
      <c r="E245" s="17" t="s">
        <v>132</v>
      </c>
      <c r="F245" s="268">
        <v>9</v>
      </c>
      <c r="G245" s="34"/>
      <c r="H245" s="39"/>
    </row>
    <row r="246" spans="1:8" s="2" customFormat="1" ht="16.899999999999999" customHeight="1">
      <c r="A246" s="34"/>
      <c r="B246" s="39"/>
      <c r="C246" s="267" t="s">
        <v>469</v>
      </c>
      <c r="D246" s="267" t="s">
        <v>470</v>
      </c>
      <c r="E246" s="17" t="s">
        <v>132</v>
      </c>
      <c r="F246" s="268">
        <v>7</v>
      </c>
      <c r="G246" s="34"/>
      <c r="H246" s="39"/>
    </row>
    <row r="247" spans="1:8" s="2" customFormat="1" ht="16.899999999999999" customHeight="1">
      <c r="A247" s="34"/>
      <c r="B247" s="39"/>
      <c r="C247" s="267" t="s">
        <v>487</v>
      </c>
      <c r="D247" s="267" t="s">
        <v>488</v>
      </c>
      <c r="E247" s="17" t="s">
        <v>132</v>
      </c>
      <c r="F247" s="268">
        <v>7</v>
      </c>
      <c r="G247" s="34"/>
      <c r="H247" s="39"/>
    </row>
    <row r="248" spans="1:8" s="2" customFormat="1" ht="16.899999999999999" customHeight="1">
      <c r="A248" s="34"/>
      <c r="B248" s="39"/>
      <c r="C248" s="267" t="s">
        <v>478</v>
      </c>
      <c r="D248" s="267" t="s">
        <v>479</v>
      </c>
      <c r="E248" s="17" t="s">
        <v>132</v>
      </c>
      <c r="F248" s="268">
        <v>7</v>
      </c>
      <c r="G248" s="34"/>
      <c r="H248" s="39"/>
    </row>
    <row r="249" spans="1:8" s="2" customFormat="1" ht="16.899999999999999" customHeight="1">
      <c r="A249" s="34"/>
      <c r="B249" s="39"/>
      <c r="C249" s="267" t="s">
        <v>501</v>
      </c>
      <c r="D249" s="267" t="s">
        <v>502</v>
      </c>
      <c r="E249" s="17" t="s">
        <v>132</v>
      </c>
      <c r="F249" s="268">
        <v>7</v>
      </c>
      <c r="G249" s="34"/>
      <c r="H249" s="39"/>
    </row>
    <row r="250" spans="1:8" s="2" customFormat="1" ht="16.899999999999999" customHeight="1">
      <c r="A250" s="34"/>
      <c r="B250" s="39"/>
      <c r="C250" s="267" t="s">
        <v>505</v>
      </c>
      <c r="D250" s="267" t="s">
        <v>506</v>
      </c>
      <c r="E250" s="17" t="s">
        <v>132</v>
      </c>
      <c r="F250" s="268">
        <v>7</v>
      </c>
      <c r="G250" s="34"/>
      <c r="H250" s="39"/>
    </row>
    <row r="251" spans="1:8" s="2" customFormat="1" ht="16.899999999999999" customHeight="1">
      <c r="A251" s="34"/>
      <c r="B251" s="39"/>
      <c r="C251" s="263" t="s">
        <v>163</v>
      </c>
      <c r="D251" s="264" t="s">
        <v>1</v>
      </c>
      <c r="E251" s="265" t="s">
        <v>1</v>
      </c>
      <c r="F251" s="266">
        <v>958.57799999999997</v>
      </c>
      <c r="G251" s="34"/>
      <c r="H251" s="39"/>
    </row>
    <row r="252" spans="1:8" s="2" customFormat="1" ht="16.899999999999999" customHeight="1">
      <c r="A252" s="34"/>
      <c r="B252" s="39"/>
      <c r="C252" s="267" t="s">
        <v>163</v>
      </c>
      <c r="D252" s="267" t="s">
        <v>385</v>
      </c>
      <c r="E252" s="17" t="s">
        <v>1</v>
      </c>
      <c r="F252" s="268">
        <v>958.57799999999997</v>
      </c>
      <c r="G252" s="34"/>
      <c r="H252" s="39"/>
    </row>
    <row r="253" spans="1:8" s="2" customFormat="1" ht="16.899999999999999" customHeight="1">
      <c r="A253" s="34"/>
      <c r="B253" s="39"/>
      <c r="C253" s="269" t="s">
        <v>877</v>
      </c>
      <c r="D253" s="34"/>
      <c r="E253" s="34"/>
      <c r="F253" s="34"/>
      <c r="G253" s="34"/>
      <c r="H253" s="39"/>
    </row>
    <row r="254" spans="1:8" s="2" customFormat="1" ht="16.899999999999999" customHeight="1">
      <c r="A254" s="34"/>
      <c r="B254" s="39"/>
      <c r="C254" s="267" t="s">
        <v>381</v>
      </c>
      <c r="D254" s="267" t="s">
        <v>382</v>
      </c>
      <c r="E254" s="17" t="s">
        <v>247</v>
      </c>
      <c r="F254" s="268">
        <v>1163.5719999999999</v>
      </c>
      <c r="G254" s="34"/>
      <c r="H254" s="39"/>
    </row>
    <row r="255" spans="1:8" s="2" customFormat="1" ht="16.899999999999999" customHeight="1">
      <c r="A255" s="34"/>
      <c r="B255" s="39"/>
      <c r="C255" s="267" t="s">
        <v>346</v>
      </c>
      <c r="D255" s="267" t="s">
        <v>347</v>
      </c>
      <c r="E255" s="17" t="s">
        <v>247</v>
      </c>
      <c r="F255" s="268">
        <v>958.57799999999997</v>
      </c>
      <c r="G255" s="34"/>
      <c r="H255" s="39"/>
    </row>
    <row r="256" spans="1:8" s="2" customFormat="1" ht="16.899999999999999" customHeight="1">
      <c r="A256" s="34"/>
      <c r="B256" s="39"/>
      <c r="C256" s="267" t="s">
        <v>355</v>
      </c>
      <c r="D256" s="267" t="s">
        <v>356</v>
      </c>
      <c r="E256" s="17" t="s">
        <v>247</v>
      </c>
      <c r="F256" s="268">
        <v>958.57799999999997</v>
      </c>
      <c r="G256" s="34"/>
      <c r="H256" s="39"/>
    </row>
    <row r="257" spans="1:8" s="2" customFormat="1" ht="16.899999999999999" customHeight="1">
      <c r="A257" s="34"/>
      <c r="B257" s="39"/>
      <c r="C257" s="263" t="s">
        <v>165</v>
      </c>
      <c r="D257" s="264" t="s">
        <v>1</v>
      </c>
      <c r="E257" s="265" t="s">
        <v>1</v>
      </c>
      <c r="F257" s="266">
        <v>199.548</v>
      </c>
      <c r="G257" s="34"/>
      <c r="H257" s="39"/>
    </row>
    <row r="258" spans="1:8" s="2" customFormat="1" ht="16.899999999999999" customHeight="1">
      <c r="A258" s="34"/>
      <c r="B258" s="39"/>
      <c r="C258" s="267" t="s">
        <v>165</v>
      </c>
      <c r="D258" s="267" t="s">
        <v>166</v>
      </c>
      <c r="E258" s="17" t="s">
        <v>1</v>
      </c>
      <c r="F258" s="268">
        <v>199.548</v>
      </c>
      <c r="G258" s="34"/>
      <c r="H258" s="39"/>
    </row>
    <row r="259" spans="1:8" s="2" customFormat="1" ht="16.899999999999999" customHeight="1">
      <c r="A259" s="34"/>
      <c r="B259" s="39"/>
      <c r="C259" s="269" t="s">
        <v>877</v>
      </c>
      <c r="D259" s="34"/>
      <c r="E259" s="34"/>
      <c r="F259" s="34"/>
      <c r="G259" s="34"/>
      <c r="H259" s="39"/>
    </row>
    <row r="260" spans="1:8" s="2" customFormat="1" ht="16.899999999999999" customHeight="1">
      <c r="A260" s="34"/>
      <c r="B260" s="39"/>
      <c r="C260" s="267" t="s">
        <v>381</v>
      </c>
      <c r="D260" s="267" t="s">
        <v>382</v>
      </c>
      <c r="E260" s="17" t="s">
        <v>247</v>
      </c>
      <c r="F260" s="268">
        <v>1163.5719999999999</v>
      </c>
      <c r="G260" s="34"/>
      <c r="H260" s="39"/>
    </row>
    <row r="261" spans="1:8" s="2" customFormat="1" ht="16.899999999999999" customHeight="1">
      <c r="A261" s="34"/>
      <c r="B261" s="39"/>
      <c r="C261" s="267" t="s">
        <v>341</v>
      </c>
      <c r="D261" s="267" t="s">
        <v>342</v>
      </c>
      <c r="E261" s="17" t="s">
        <v>247</v>
      </c>
      <c r="F261" s="268">
        <v>199.548</v>
      </c>
      <c r="G261" s="34"/>
      <c r="H261" s="39"/>
    </row>
    <row r="262" spans="1:8" s="2" customFormat="1" ht="16.899999999999999" customHeight="1">
      <c r="A262" s="34"/>
      <c r="B262" s="39"/>
      <c r="C262" s="267" t="s">
        <v>360</v>
      </c>
      <c r="D262" s="267" t="s">
        <v>361</v>
      </c>
      <c r="E262" s="17" t="s">
        <v>247</v>
      </c>
      <c r="F262" s="268">
        <v>199.548</v>
      </c>
      <c r="G262" s="34"/>
      <c r="H262" s="39"/>
    </row>
    <row r="263" spans="1:8" s="2" customFormat="1" ht="16.899999999999999" customHeight="1">
      <c r="A263" s="34"/>
      <c r="B263" s="39"/>
      <c r="C263" s="263" t="s">
        <v>232</v>
      </c>
      <c r="D263" s="264" t="s">
        <v>1</v>
      </c>
      <c r="E263" s="265" t="s">
        <v>1</v>
      </c>
      <c r="F263" s="266">
        <v>57.39</v>
      </c>
      <c r="G263" s="34"/>
      <c r="H263" s="39"/>
    </row>
    <row r="264" spans="1:8" s="2" customFormat="1" ht="16.899999999999999" customHeight="1">
      <c r="A264" s="34"/>
      <c r="B264" s="39"/>
      <c r="C264" s="267" t="s">
        <v>232</v>
      </c>
      <c r="D264" s="267" t="s">
        <v>318</v>
      </c>
      <c r="E264" s="17" t="s">
        <v>1</v>
      </c>
      <c r="F264" s="268">
        <v>57.39</v>
      </c>
      <c r="G264" s="34"/>
      <c r="H264" s="39"/>
    </row>
    <row r="265" spans="1:8" s="2" customFormat="1" ht="16.899999999999999" customHeight="1">
      <c r="A265" s="34"/>
      <c r="B265" s="39"/>
      <c r="C265" s="269" t="s">
        <v>877</v>
      </c>
      <c r="D265" s="34"/>
      <c r="E265" s="34"/>
      <c r="F265" s="34"/>
      <c r="G265" s="34"/>
      <c r="H265" s="39"/>
    </row>
    <row r="266" spans="1:8" s="2" customFormat="1" ht="16.899999999999999" customHeight="1">
      <c r="A266" s="34"/>
      <c r="B266" s="39"/>
      <c r="C266" s="267" t="s">
        <v>314</v>
      </c>
      <c r="D266" s="267" t="s">
        <v>315</v>
      </c>
      <c r="E266" s="17" t="s">
        <v>288</v>
      </c>
      <c r="F266" s="268">
        <v>57.39</v>
      </c>
      <c r="G266" s="34"/>
      <c r="H266" s="39"/>
    </row>
    <row r="267" spans="1:8" s="2" customFormat="1" ht="22.5">
      <c r="A267" s="34"/>
      <c r="B267" s="39"/>
      <c r="C267" s="267" t="s">
        <v>303</v>
      </c>
      <c r="D267" s="267" t="s">
        <v>304</v>
      </c>
      <c r="E267" s="17" t="s">
        <v>288</v>
      </c>
      <c r="F267" s="268">
        <v>129.56</v>
      </c>
      <c r="G267" s="34"/>
      <c r="H267" s="39"/>
    </row>
    <row r="268" spans="1:8" s="2" customFormat="1" ht="26.45" customHeight="1">
      <c r="A268" s="34"/>
      <c r="B268" s="39"/>
      <c r="C268" s="262" t="s">
        <v>879</v>
      </c>
      <c r="D268" s="262" t="s">
        <v>93</v>
      </c>
      <c r="E268" s="34"/>
      <c r="F268" s="34"/>
      <c r="G268" s="34"/>
      <c r="H268" s="39"/>
    </row>
    <row r="269" spans="1:8" s="2" customFormat="1" ht="16.899999999999999" customHeight="1">
      <c r="A269" s="34"/>
      <c r="B269" s="39"/>
      <c r="C269" s="263" t="s">
        <v>711</v>
      </c>
      <c r="D269" s="264" t="s">
        <v>1</v>
      </c>
      <c r="E269" s="265" t="s">
        <v>1</v>
      </c>
      <c r="F269" s="266">
        <v>12</v>
      </c>
      <c r="G269" s="34"/>
      <c r="H269" s="39"/>
    </row>
    <row r="270" spans="1:8" s="2" customFormat="1" ht="16.899999999999999" customHeight="1">
      <c r="A270" s="34"/>
      <c r="B270" s="39"/>
      <c r="C270" s="267" t="s">
        <v>711</v>
      </c>
      <c r="D270" s="267" t="s">
        <v>843</v>
      </c>
      <c r="E270" s="17" t="s">
        <v>1</v>
      </c>
      <c r="F270" s="268">
        <v>12</v>
      </c>
      <c r="G270" s="34"/>
      <c r="H270" s="39"/>
    </row>
    <row r="271" spans="1:8" s="2" customFormat="1" ht="16.899999999999999" customHeight="1">
      <c r="A271" s="34"/>
      <c r="B271" s="39"/>
      <c r="C271" s="269" t="s">
        <v>877</v>
      </c>
      <c r="D271" s="34"/>
      <c r="E271" s="34"/>
      <c r="F271" s="34"/>
      <c r="G271" s="34"/>
      <c r="H271" s="39"/>
    </row>
    <row r="272" spans="1:8" s="2" customFormat="1" ht="22.5">
      <c r="A272" s="34"/>
      <c r="B272" s="39"/>
      <c r="C272" s="267" t="s">
        <v>839</v>
      </c>
      <c r="D272" s="267" t="s">
        <v>840</v>
      </c>
      <c r="E272" s="17" t="s">
        <v>278</v>
      </c>
      <c r="F272" s="268">
        <v>12</v>
      </c>
      <c r="G272" s="34"/>
      <c r="H272" s="39"/>
    </row>
    <row r="273" spans="1:8" s="2" customFormat="1" ht="16.899999999999999" customHeight="1">
      <c r="A273" s="34"/>
      <c r="B273" s="39"/>
      <c r="C273" s="267" t="s">
        <v>829</v>
      </c>
      <c r="D273" s="267" t="s">
        <v>830</v>
      </c>
      <c r="E273" s="17" t="s">
        <v>278</v>
      </c>
      <c r="F273" s="268">
        <v>16</v>
      </c>
      <c r="G273" s="34"/>
      <c r="H273" s="39"/>
    </row>
    <row r="274" spans="1:8" s="2" customFormat="1" ht="16.899999999999999" customHeight="1">
      <c r="A274" s="34"/>
      <c r="B274" s="39"/>
      <c r="C274" s="263" t="s">
        <v>712</v>
      </c>
      <c r="D274" s="264" t="s">
        <v>1</v>
      </c>
      <c r="E274" s="265" t="s">
        <v>1</v>
      </c>
      <c r="F274" s="266">
        <v>4</v>
      </c>
      <c r="G274" s="34"/>
      <c r="H274" s="39"/>
    </row>
    <row r="275" spans="1:8" s="2" customFormat="1" ht="16.899999999999999" customHeight="1">
      <c r="A275" s="34"/>
      <c r="B275" s="39"/>
      <c r="C275" s="267" t="s">
        <v>712</v>
      </c>
      <c r="D275" s="267" t="s">
        <v>849</v>
      </c>
      <c r="E275" s="17" t="s">
        <v>1</v>
      </c>
      <c r="F275" s="268">
        <v>4</v>
      </c>
      <c r="G275" s="34"/>
      <c r="H275" s="39"/>
    </row>
    <row r="276" spans="1:8" s="2" customFormat="1" ht="16.899999999999999" customHeight="1">
      <c r="A276" s="34"/>
      <c r="B276" s="39"/>
      <c r="C276" s="269" t="s">
        <v>877</v>
      </c>
      <c r="D276" s="34"/>
      <c r="E276" s="34"/>
      <c r="F276" s="34"/>
      <c r="G276" s="34"/>
      <c r="H276" s="39"/>
    </row>
    <row r="277" spans="1:8" s="2" customFormat="1" ht="16.899999999999999" customHeight="1">
      <c r="A277" s="34"/>
      <c r="B277" s="39"/>
      <c r="C277" s="267" t="s">
        <v>844</v>
      </c>
      <c r="D277" s="267" t="s">
        <v>845</v>
      </c>
      <c r="E277" s="17" t="s">
        <v>132</v>
      </c>
      <c r="F277" s="268">
        <v>4</v>
      </c>
      <c r="G277" s="34"/>
      <c r="H277" s="39"/>
    </row>
    <row r="278" spans="1:8" s="2" customFormat="1" ht="22.5">
      <c r="A278" s="34"/>
      <c r="B278" s="39"/>
      <c r="C278" s="267" t="s">
        <v>839</v>
      </c>
      <c r="D278" s="267" t="s">
        <v>840</v>
      </c>
      <c r="E278" s="17" t="s">
        <v>278</v>
      </c>
      <c r="F278" s="268">
        <v>12</v>
      </c>
      <c r="G278" s="34"/>
      <c r="H278" s="39"/>
    </row>
    <row r="279" spans="1:8" s="2" customFormat="1" ht="16.899999999999999" customHeight="1">
      <c r="A279" s="34"/>
      <c r="B279" s="39"/>
      <c r="C279" s="263" t="s">
        <v>713</v>
      </c>
      <c r="D279" s="264" t="s">
        <v>1</v>
      </c>
      <c r="E279" s="265" t="s">
        <v>1</v>
      </c>
      <c r="F279" s="266">
        <v>16</v>
      </c>
      <c r="G279" s="34"/>
      <c r="H279" s="39"/>
    </row>
    <row r="280" spans="1:8" s="2" customFormat="1" ht="16.899999999999999" customHeight="1">
      <c r="A280" s="34"/>
      <c r="B280" s="39"/>
      <c r="C280" s="267" t="s">
        <v>713</v>
      </c>
      <c r="D280" s="267" t="s">
        <v>833</v>
      </c>
      <c r="E280" s="17" t="s">
        <v>1</v>
      </c>
      <c r="F280" s="268">
        <v>16</v>
      </c>
      <c r="G280" s="34"/>
      <c r="H280" s="39"/>
    </row>
    <row r="281" spans="1:8" s="2" customFormat="1" ht="16.899999999999999" customHeight="1">
      <c r="A281" s="34"/>
      <c r="B281" s="39"/>
      <c r="C281" s="269" t="s">
        <v>877</v>
      </c>
      <c r="D281" s="34"/>
      <c r="E281" s="34"/>
      <c r="F281" s="34"/>
      <c r="G281" s="34"/>
      <c r="H281" s="39"/>
    </row>
    <row r="282" spans="1:8" s="2" customFormat="1" ht="16.899999999999999" customHeight="1">
      <c r="A282" s="34"/>
      <c r="B282" s="39"/>
      <c r="C282" s="267" t="s">
        <v>829</v>
      </c>
      <c r="D282" s="267" t="s">
        <v>830</v>
      </c>
      <c r="E282" s="17" t="s">
        <v>278</v>
      </c>
      <c r="F282" s="268">
        <v>16</v>
      </c>
      <c r="G282" s="34"/>
      <c r="H282" s="39"/>
    </row>
    <row r="283" spans="1:8" s="2" customFormat="1" ht="16.899999999999999" customHeight="1">
      <c r="A283" s="34"/>
      <c r="B283" s="39"/>
      <c r="C283" s="267" t="s">
        <v>834</v>
      </c>
      <c r="D283" s="267" t="s">
        <v>835</v>
      </c>
      <c r="E283" s="17" t="s">
        <v>278</v>
      </c>
      <c r="F283" s="268">
        <v>16</v>
      </c>
      <c r="G283" s="34"/>
      <c r="H283" s="39"/>
    </row>
    <row r="284" spans="1:8" s="2" customFormat="1" ht="16.899999999999999" customHeight="1">
      <c r="A284" s="34"/>
      <c r="B284" s="39"/>
      <c r="C284" s="267" t="s">
        <v>702</v>
      </c>
      <c r="D284" s="267" t="s">
        <v>703</v>
      </c>
      <c r="E284" s="17" t="s">
        <v>278</v>
      </c>
      <c r="F284" s="268">
        <v>16</v>
      </c>
      <c r="G284" s="34"/>
      <c r="H284" s="39"/>
    </row>
    <row r="285" spans="1:8" s="2" customFormat="1" ht="16.899999999999999" customHeight="1">
      <c r="A285" s="34"/>
      <c r="B285" s="39"/>
      <c r="C285" s="263" t="s">
        <v>710</v>
      </c>
      <c r="D285" s="264" t="s">
        <v>1</v>
      </c>
      <c r="E285" s="265" t="s">
        <v>1</v>
      </c>
      <c r="F285" s="266">
        <v>9</v>
      </c>
      <c r="G285" s="34"/>
      <c r="H285" s="39"/>
    </row>
    <row r="286" spans="1:8" s="2" customFormat="1" ht="16.899999999999999" customHeight="1">
      <c r="A286" s="34"/>
      <c r="B286" s="39"/>
      <c r="C286" s="267" t="s">
        <v>710</v>
      </c>
      <c r="D286" s="267" t="s">
        <v>127</v>
      </c>
      <c r="E286" s="17" t="s">
        <v>1</v>
      </c>
      <c r="F286" s="268">
        <v>9</v>
      </c>
      <c r="G286" s="34"/>
      <c r="H286" s="39"/>
    </row>
    <row r="287" spans="1:8" s="2" customFormat="1" ht="16.899999999999999" customHeight="1">
      <c r="A287" s="34"/>
      <c r="B287" s="39"/>
      <c r="C287" s="269" t="s">
        <v>877</v>
      </c>
      <c r="D287" s="34"/>
      <c r="E287" s="34"/>
      <c r="F287" s="34"/>
      <c r="G287" s="34"/>
      <c r="H287" s="39"/>
    </row>
    <row r="288" spans="1:8" s="2" customFormat="1" ht="22.5">
      <c r="A288" s="34"/>
      <c r="B288" s="39"/>
      <c r="C288" s="267" t="s">
        <v>793</v>
      </c>
      <c r="D288" s="267" t="s">
        <v>794</v>
      </c>
      <c r="E288" s="17" t="s">
        <v>132</v>
      </c>
      <c r="F288" s="268">
        <v>9</v>
      </c>
      <c r="G288" s="34"/>
      <c r="H288" s="39"/>
    </row>
    <row r="289" spans="1:8" s="2" customFormat="1" ht="16.899999999999999" customHeight="1">
      <c r="A289" s="34"/>
      <c r="B289" s="39"/>
      <c r="C289" s="267" t="s">
        <v>801</v>
      </c>
      <c r="D289" s="267" t="s">
        <v>802</v>
      </c>
      <c r="E289" s="17" t="s">
        <v>132</v>
      </c>
      <c r="F289" s="268">
        <v>9</v>
      </c>
      <c r="G289" s="34"/>
      <c r="H289" s="39"/>
    </row>
    <row r="290" spans="1:8" s="2" customFormat="1" ht="16.899999999999999" customHeight="1">
      <c r="A290" s="34"/>
      <c r="B290" s="39"/>
      <c r="C290" s="267" t="s">
        <v>809</v>
      </c>
      <c r="D290" s="267" t="s">
        <v>810</v>
      </c>
      <c r="E290" s="17" t="s">
        <v>288</v>
      </c>
      <c r="F290" s="268">
        <v>6.4960000000000004</v>
      </c>
      <c r="G290" s="34"/>
      <c r="H290" s="39"/>
    </row>
    <row r="291" spans="1:8" s="2" customFormat="1" ht="16.899999999999999" customHeight="1">
      <c r="A291" s="34"/>
      <c r="B291" s="39"/>
      <c r="C291" s="267" t="s">
        <v>805</v>
      </c>
      <c r="D291" s="267" t="s">
        <v>806</v>
      </c>
      <c r="E291" s="17" t="s">
        <v>132</v>
      </c>
      <c r="F291" s="268">
        <v>9</v>
      </c>
      <c r="G291" s="34"/>
      <c r="H291" s="39"/>
    </row>
    <row r="292" spans="1:8" s="2" customFormat="1" ht="16.899999999999999" customHeight="1">
      <c r="A292" s="34"/>
      <c r="B292" s="39"/>
      <c r="C292" s="267" t="s">
        <v>797</v>
      </c>
      <c r="D292" s="267" t="s">
        <v>798</v>
      </c>
      <c r="E292" s="17" t="s">
        <v>288</v>
      </c>
      <c r="F292" s="268">
        <v>1.125</v>
      </c>
      <c r="G292" s="34"/>
      <c r="H292" s="39"/>
    </row>
    <row r="293" spans="1:8" s="2" customFormat="1" ht="16.899999999999999" customHeight="1">
      <c r="A293" s="34"/>
      <c r="B293" s="39"/>
      <c r="C293" s="263" t="s">
        <v>714</v>
      </c>
      <c r="D293" s="264" t="s">
        <v>1</v>
      </c>
      <c r="E293" s="265" t="s">
        <v>1</v>
      </c>
      <c r="F293" s="266">
        <v>1</v>
      </c>
      <c r="G293" s="34"/>
      <c r="H293" s="39"/>
    </row>
    <row r="294" spans="1:8" s="2" customFormat="1" ht="16.899999999999999" customHeight="1">
      <c r="A294" s="34"/>
      <c r="B294" s="39"/>
      <c r="C294" s="267" t="s">
        <v>714</v>
      </c>
      <c r="D294" s="267" t="s">
        <v>86</v>
      </c>
      <c r="E294" s="17" t="s">
        <v>1</v>
      </c>
      <c r="F294" s="268">
        <v>1</v>
      </c>
      <c r="G294" s="34"/>
      <c r="H294" s="39"/>
    </row>
    <row r="295" spans="1:8" s="2" customFormat="1" ht="16.899999999999999" customHeight="1">
      <c r="A295" s="34"/>
      <c r="B295" s="39"/>
      <c r="C295" s="269" t="s">
        <v>877</v>
      </c>
      <c r="D295" s="34"/>
      <c r="E295" s="34"/>
      <c r="F295" s="34"/>
      <c r="G295" s="34"/>
      <c r="H295" s="39"/>
    </row>
    <row r="296" spans="1:8" s="2" customFormat="1" ht="16.899999999999999" customHeight="1">
      <c r="A296" s="34"/>
      <c r="B296" s="39"/>
      <c r="C296" s="267" t="s">
        <v>719</v>
      </c>
      <c r="D296" s="267" t="s">
        <v>720</v>
      </c>
      <c r="E296" s="17" t="s">
        <v>132</v>
      </c>
      <c r="F296" s="268">
        <v>1</v>
      </c>
      <c r="G296" s="34"/>
      <c r="H296" s="39"/>
    </row>
    <row r="297" spans="1:8" s="2" customFormat="1" ht="22.5">
      <c r="A297" s="34"/>
      <c r="B297" s="39"/>
      <c r="C297" s="267" t="s">
        <v>727</v>
      </c>
      <c r="D297" s="267" t="s">
        <v>728</v>
      </c>
      <c r="E297" s="17" t="s">
        <v>132</v>
      </c>
      <c r="F297" s="268">
        <v>1</v>
      </c>
      <c r="G297" s="34"/>
      <c r="H297" s="39"/>
    </row>
    <row r="298" spans="1:8" s="2" customFormat="1" ht="16.899999999999999" customHeight="1">
      <c r="A298" s="34"/>
      <c r="B298" s="39"/>
      <c r="C298" s="267" t="s">
        <v>740</v>
      </c>
      <c r="D298" s="267" t="s">
        <v>741</v>
      </c>
      <c r="E298" s="17" t="s">
        <v>132</v>
      </c>
      <c r="F298" s="268">
        <v>1</v>
      </c>
      <c r="G298" s="34"/>
      <c r="H298" s="39"/>
    </row>
    <row r="299" spans="1:8" s="2" customFormat="1" ht="16.899999999999999" customHeight="1">
      <c r="A299" s="34"/>
      <c r="B299" s="39"/>
      <c r="C299" s="267" t="s">
        <v>748</v>
      </c>
      <c r="D299" s="267" t="s">
        <v>749</v>
      </c>
      <c r="E299" s="17" t="s">
        <v>132</v>
      </c>
      <c r="F299" s="268">
        <v>1</v>
      </c>
      <c r="G299" s="34"/>
      <c r="H299" s="39"/>
    </row>
    <row r="300" spans="1:8" s="2" customFormat="1" ht="22.5">
      <c r="A300" s="34"/>
      <c r="B300" s="39"/>
      <c r="C300" s="267" t="s">
        <v>756</v>
      </c>
      <c r="D300" s="267" t="s">
        <v>757</v>
      </c>
      <c r="E300" s="17" t="s">
        <v>132</v>
      </c>
      <c r="F300" s="268">
        <v>2</v>
      </c>
      <c r="G300" s="34"/>
      <c r="H300" s="39"/>
    </row>
    <row r="301" spans="1:8" s="2" customFormat="1" ht="16.899999999999999" customHeight="1">
      <c r="A301" s="34"/>
      <c r="B301" s="39"/>
      <c r="C301" s="263" t="s">
        <v>716</v>
      </c>
      <c r="D301" s="264" t="s">
        <v>1</v>
      </c>
      <c r="E301" s="265" t="s">
        <v>1</v>
      </c>
      <c r="F301" s="266">
        <v>3</v>
      </c>
      <c r="G301" s="34"/>
      <c r="H301" s="39"/>
    </row>
    <row r="302" spans="1:8" s="2" customFormat="1" ht="16.899999999999999" customHeight="1">
      <c r="A302" s="34"/>
      <c r="B302" s="39"/>
      <c r="C302" s="267" t="s">
        <v>716</v>
      </c>
      <c r="D302" s="267" t="s">
        <v>142</v>
      </c>
      <c r="E302" s="17" t="s">
        <v>1</v>
      </c>
      <c r="F302" s="268">
        <v>3</v>
      </c>
      <c r="G302" s="34"/>
      <c r="H302" s="39"/>
    </row>
    <row r="303" spans="1:8" s="2" customFormat="1" ht="16.899999999999999" customHeight="1">
      <c r="A303" s="34"/>
      <c r="B303" s="39"/>
      <c r="C303" s="269" t="s">
        <v>877</v>
      </c>
      <c r="D303" s="34"/>
      <c r="E303" s="34"/>
      <c r="F303" s="34"/>
      <c r="G303" s="34"/>
      <c r="H303" s="39"/>
    </row>
    <row r="304" spans="1:8" s="2" customFormat="1" ht="16.899999999999999" customHeight="1">
      <c r="A304" s="34"/>
      <c r="B304" s="39"/>
      <c r="C304" s="267" t="s">
        <v>723</v>
      </c>
      <c r="D304" s="267" t="s">
        <v>724</v>
      </c>
      <c r="E304" s="17" t="s">
        <v>132</v>
      </c>
      <c r="F304" s="268">
        <v>3</v>
      </c>
      <c r="G304" s="34"/>
      <c r="H304" s="39"/>
    </row>
    <row r="305" spans="1:8" s="2" customFormat="1" ht="22.5">
      <c r="A305" s="34"/>
      <c r="B305" s="39"/>
      <c r="C305" s="267" t="s">
        <v>731</v>
      </c>
      <c r="D305" s="267" t="s">
        <v>732</v>
      </c>
      <c r="E305" s="17" t="s">
        <v>132</v>
      </c>
      <c r="F305" s="268">
        <v>3</v>
      </c>
      <c r="G305" s="34"/>
      <c r="H305" s="39"/>
    </row>
    <row r="306" spans="1:8" s="2" customFormat="1" ht="16.899999999999999" customHeight="1">
      <c r="A306" s="34"/>
      <c r="B306" s="39"/>
      <c r="C306" s="267" t="s">
        <v>744</v>
      </c>
      <c r="D306" s="267" t="s">
        <v>745</v>
      </c>
      <c r="E306" s="17" t="s">
        <v>132</v>
      </c>
      <c r="F306" s="268">
        <v>3</v>
      </c>
      <c r="G306" s="34"/>
      <c r="H306" s="39"/>
    </row>
    <row r="307" spans="1:8" s="2" customFormat="1" ht="16.899999999999999" customHeight="1">
      <c r="A307" s="34"/>
      <c r="B307" s="39"/>
      <c r="C307" s="267" t="s">
        <v>752</v>
      </c>
      <c r="D307" s="267" t="s">
        <v>753</v>
      </c>
      <c r="E307" s="17" t="s">
        <v>132</v>
      </c>
      <c r="F307" s="268">
        <v>3</v>
      </c>
      <c r="G307" s="34"/>
      <c r="H307" s="39"/>
    </row>
    <row r="308" spans="1:8" s="2" customFormat="1" ht="22.5">
      <c r="A308" s="34"/>
      <c r="B308" s="39"/>
      <c r="C308" s="267" t="s">
        <v>761</v>
      </c>
      <c r="D308" s="267" t="s">
        <v>762</v>
      </c>
      <c r="E308" s="17" t="s">
        <v>132</v>
      </c>
      <c r="F308" s="268">
        <v>6</v>
      </c>
      <c r="G308" s="34"/>
      <c r="H308" s="39"/>
    </row>
    <row r="309" spans="1:8" s="2" customFormat="1" ht="16.899999999999999" customHeight="1">
      <c r="A309" s="34"/>
      <c r="B309" s="39"/>
      <c r="C309" s="263" t="s">
        <v>706</v>
      </c>
      <c r="D309" s="264" t="s">
        <v>1</v>
      </c>
      <c r="E309" s="265" t="s">
        <v>1</v>
      </c>
      <c r="F309" s="266">
        <v>397.07100000000003</v>
      </c>
      <c r="G309" s="34"/>
      <c r="H309" s="39"/>
    </row>
    <row r="310" spans="1:8" s="2" customFormat="1" ht="16.899999999999999" customHeight="1">
      <c r="A310" s="34"/>
      <c r="B310" s="39"/>
      <c r="C310" s="267" t="s">
        <v>706</v>
      </c>
      <c r="D310" s="267" t="s">
        <v>707</v>
      </c>
      <c r="E310" s="17" t="s">
        <v>1</v>
      </c>
      <c r="F310" s="268">
        <v>397.07100000000003</v>
      </c>
      <c r="G310" s="34"/>
      <c r="H310" s="39"/>
    </row>
    <row r="311" spans="1:8" s="2" customFormat="1" ht="16.899999999999999" customHeight="1">
      <c r="A311" s="34"/>
      <c r="B311" s="39"/>
      <c r="C311" s="269" t="s">
        <v>877</v>
      </c>
      <c r="D311" s="34"/>
      <c r="E311" s="34"/>
      <c r="F311" s="34"/>
      <c r="G311" s="34"/>
      <c r="H311" s="39"/>
    </row>
    <row r="312" spans="1:8" s="2" customFormat="1" ht="16.899999999999999" customHeight="1">
      <c r="A312" s="34"/>
      <c r="B312" s="39"/>
      <c r="C312" s="267" t="s">
        <v>776</v>
      </c>
      <c r="D312" s="267" t="s">
        <v>777</v>
      </c>
      <c r="E312" s="17" t="s">
        <v>247</v>
      </c>
      <c r="F312" s="268">
        <v>397.07100000000003</v>
      </c>
      <c r="G312" s="34"/>
      <c r="H312" s="39"/>
    </row>
    <row r="313" spans="1:8" s="2" customFormat="1" ht="22.5">
      <c r="A313" s="34"/>
      <c r="B313" s="39"/>
      <c r="C313" s="267" t="s">
        <v>772</v>
      </c>
      <c r="D313" s="267" t="s">
        <v>773</v>
      </c>
      <c r="E313" s="17" t="s">
        <v>247</v>
      </c>
      <c r="F313" s="268">
        <v>397.07100000000003</v>
      </c>
      <c r="G313" s="34"/>
      <c r="H313" s="39"/>
    </row>
    <row r="314" spans="1:8" s="2" customFormat="1" ht="22.5">
      <c r="A314" s="34"/>
      <c r="B314" s="39"/>
      <c r="C314" s="267" t="s">
        <v>785</v>
      </c>
      <c r="D314" s="267" t="s">
        <v>786</v>
      </c>
      <c r="E314" s="17" t="s">
        <v>247</v>
      </c>
      <c r="F314" s="268">
        <v>397.07100000000003</v>
      </c>
      <c r="G314" s="34"/>
      <c r="H314" s="39"/>
    </row>
    <row r="315" spans="1:8" s="2" customFormat="1" ht="16.899999999999999" customHeight="1">
      <c r="A315" s="34"/>
      <c r="B315" s="39"/>
      <c r="C315" s="267" t="s">
        <v>809</v>
      </c>
      <c r="D315" s="267" t="s">
        <v>810</v>
      </c>
      <c r="E315" s="17" t="s">
        <v>288</v>
      </c>
      <c r="F315" s="268">
        <v>6.4960000000000004</v>
      </c>
      <c r="G315" s="34"/>
      <c r="H315" s="39"/>
    </row>
    <row r="316" spans="1:8" s="2" customFormat="1" ht="16.899999999999999" customHeight="1">
      <c r="A316" s="34"/>
      <c r="B316" s="39"/>
      <c r="C316" s="267" t="s">
        <v>780</v>
      </c>
      <c r="D316" s="267" t="s">
        <v>781</v>
      </c>
      <c r="E316" s="17" t="s">
        <v>782</v>
      </c>
      <c r="F316" s="268">
        <v>9.9269999999999996</v>
      </c>
      <c r="G316" s="34"/>
      <c r="H316" s="39"/>
    </row>
    <row r="317" spans="1:8" s="2" customFormat="1" ht="16.899999999999999" customHeight="1">
      <c r="A317" s="34"/>
      <c r="B317" s="39"/>
      <c r="C317" s="267" t="s">
        <v>789</v>
      </c>
      <c r="D317" s="267" t="s">
        <v>790</v>
      </c>
      <c r="E317" s="17" t="s">
        <v>288</v>
      </c>
      <c r="F317" s="268">
        <v>19.853999999999999</v>
      </c>
      <c r="G317" s="34"/>
      <c r="H317" s="39"/>
    </row>
    <row r="318" spans="1:8" s="2" customFormat="1" ht="16.899999999999999" customHeight="1">
      <c r="A318" s="34"/>
      <c r="B318" s="39"/>
      <c r="C318" s="263" t="s">
        <v>717</v>
      </c>
      <c r="D318" s="264" t="s">
        <v>1</v>
      </c>
      <c r="E318" s="265" t="s">
        <v>1</v>
      </c>
      <c r="F318" s="266">
        <v>6.4960000000000004</v>
      </c>
      <c r="G318" s="34"/>
      <c r="H318" s="39"/>
    </row>
    <row r="319" spans="1:8" s="2" customFormat="1" ht="16.899999999999999" customHeight="1">
      <c r="A319" s="34"/>
      <c r="B319" s="39"/>
      <c r="C319" s="267" t="s">
        <v>717</v>
      </c>
      <c r="D319" s="267" t="s">
        <v>813</v>
      </c>
      <c r="E319" s="17" t="s">
        <v>1</v>
      </c>
      <c r="F319" s="268">
        <v>6.4960000000000004</v>
      </c>
      <c r="G319" s="34"/>
      <c r="H319" s="39"/>
    </row>
    <row r="320" spans="1:8" s="2" customFormat="1" ht="16.899999999999999" customHeight="1">
      <c r="A320" s="34"/>
      <c r="B320" s="39"/>
      <c r="C320" s="269" t="s">
        <v>877</v>
      </c>
      <c r="D320" s="34"/>
      <c r="E320" s="34"/>
      <c r="F320" s="34"/>
      <c r="G320" s="34"/>
      <c r="H320" s="39"/>
    </row>
    <row r="321" spans="1:8" s="2" customFormat="1" ht="16.899999999999999" customHeight="1">
      <c r="A321" s="34"/>
      <c r="B321" s="39"/>
      <c r="C321" s="267" t="s">
        <v>809</v>
      </c>
      <c r="D321" s="267" t="s">
        <v>810</v>
      </c>
      <c r="E321" s="17" t="s">
        <v>288</v>
      </c>
      <c r="F321" s="268">
        <v>6.4960000000000004</v>
      </c>
      <c r="G321" s="34"/>
      <c r="H321" s="39"/>
    </row>
    <row r="322" spans="1:8" s="2" customFormat="1" ht="16.899999999999999" customHeight="1">
      <c r="A322" s="34"/>
      <c r="B322" s="39"/>
      <c r="C322" s="267" t="s">
        <v>814</v>
      </c>
      <c r="D322" s="267" t="s">
        <v>815</v>
      </c>
      <c r="E322" s="17" t="s">
        <v>288</v>
      </c>
      <c r="F322" s="268">
        <v>6.4960000000000004</v>
      </c>
      <c r="G322" s="34"/>
      <c r="H322" s="39"/>
    </row>
    <row r="323" spans="1:8" s="2" customFormat="1" ht="16.899999999999999" customHeight="1">
      <c r="A323" s="34"/>
      <c r="B323" s="39"/>
      <c r="C323" s="267" t="s">
        <v>818</v>
      </c>
      <c r="D323" s="267" t="s">
        <v>819</v>
      </c>
      <c r="E323" s="17" t="s">
        <v>288</v>
      </c>
      <c r="F323" s="268">
        <v>12.992000000000001</v>
      </c>
      <c r="G323" s="34"/>
      <c r="H323" s="39"/>
    </row>
    <row r="324" spans="1:8" s="2" customFormat="1" ht="16.899999999999999" customHeight="1">
      <c r="A324" s="34"/>
      <c r="B324" s="39"/>
      <c r="C324" s="263" t="s">
        <v>708</v>
      </c>
      <c r="D324" s="264" t="s">
        <v>1</v>
      </c>
      <c r="E324" s="265" t="s">
        <v>1</v>
      </c>
      <c r="F324" s="266">
        <v>117.378</v>
      </c>
      <c r="G324" s="34"/>
      <c r="H324" s="39"/>
    </row>
    <row r="325" spans="1:8" s="2" customFormat="1" ht="16.899999999999999" customHeight="1">
      <c r="A325" s="34"/>
      <c r="B325" s="39"/>
      <c r="C325" s="267" t="s">
        <v>708</v>
      </c>
      <c r="D325" s="267" t="s">
        <v>739</v>
      </c>
      <c r="E325" s="17" t="s">
        <v>1</v>
      </c>
      <c r="F325" s="268">
        <v>117.378</v>
      </c>
      <c r="G325" s="34"/>
      <c r="H325" s="39"/>
    </row>
    <row r="326" spans="1:8" s="2" customFormat="1" ht="16.899999999999999" customHeight="1">
      <c r="A326" s="34"/>
      <c r="B326" s="39"/>
      <c r="C326" s="269" t="s">
        <v>877</v>
      </c>
      <c r="D326" s="34"/>
      <c r="E326" s="34"/>
      <c r="F326" s="34"/>
      <c r="G326" s="34"/>
      <c r="H326" s="39"/>
    </row>
    <row r="327" spans="1:8" s="2" customFormat="1" ht="22.5">
      <c r="A327" s="34"/>
      <c r="B327" s="39"/>
      <c r="C327" s="267" t="s">
        <v>735</v>
      </c>
      <c r="D327" s="267" t="s">
        <v>736</v>
      </c>
      <c r="E327" s="17" t="s">
        <v>288</v>
      </c>
      <c r="F327" s="268">
        <v>117.378</v>
      </c>
      <c r="G327" s="34"/>
      <c r="H327" s="39"/>
    </row>
    <row r="328" spans="1:8" s="2" customFormat="1" ht="22.5">
      <c r="A328" s="34"/>
      <c r="B328" s="39"/>
      <c r="C328" s="267" t="s">
        <v>303</v>
      </c>
      <c r="D328" s="267" t="s">
        <v>766</v>
      </c>
      <c r="E328" s="17" t="s">
        <v>288</v>
      </c>
      <c r="F328" s="268">
        <v>117.378</v>
      </c>
      <c r="G328" s="34"/>
      <c r="H328" s="39"/>
    </row>
    <row r="329" spans="1:8" s="2" customFormat="1" ht="16.899999999999999" customHeight="1">
      <c r="A329" s="34"/>
      <c r="B329" s="39"/>
      <c r="C329" s="267" t="s">
        <v>768</v>
      </c>
      <c r="D329" s="267" t="s">
        <v>769</v>
      </c>
      <c r="E329" s="17" t="s">
        <v>288</v>
      </c>
      <c r="F329" s="268">
        <v>117.378</v>
      </c>
      <c r="G329" s="34"/>
      <c r="H329" s="39"/>
    </row>
    <row r="330" spans="1:8" s="2" customFormat="1" ht="7.35" customHeight="1">
      <c r="A330" s="34"/>
      <c r="B330" s="140"/>
      <c r="C330" s="141"/>
      <c r="D330" s="141"/>
      <c r="E330" s="141"/>
      <c r="F330" s="141"/>
      <c r="G330" s="141"/>
      <c r="H330" s="39"/>
    </row>
    <row r="331" spans="1:8" s="2" customFormat="1" ht="11.25">
      <c r="A331" s="34"/>
      <c r="B331" s="34"/>
      <c r="C331" s="34"/>
      <c r="D331" s="34"/>
      <c r="E331" s="34"/>
      <c r="F331" s="34"/>
      <c r="G331" s="34"/>
      <c r="H331" s="34"/>
    </row>
  </sheetData>
  <sheetProtection algorithmName="SHA-512" hashValue="nZgV3FryQveLmYrBYSyRrkH3k/RnbKxVuDqEFU2LUFwRSMfUGK0Gv3OevIunVQPLg6PSIUjohleMdrZR2zai7w==" saltValue="lWW+elm5kZP44vIltkz4EJOy5HBioQIHttRkYaZOiTy8wSWPENTYKqIQELs+WhAlZpBqA9j+sEjQO+j8Owm3D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DIO</vt:lpstr>
      <vt:lpstr>SO 101 - Komunikace</vt:lpstr>
      <vt:lpstr>SO 801 - Vegetační úpravy</vt:lpstr>
      <vt:lpstr>VRN - VRN</vt:lpstr>
      <vt:lpstr>Seznam figur</vt:lpstr>
      <vt:lpstr>'Rekapitulace stavby'!Názvy_tisku</vt:lpstr>
      <vt:lpstr>'Seznam figur'!Názvy_tisku</vt:lpstr>
      <vt:lpstr>'SO 001 - DIO'!Názvy_tisku</vt:lpstr>
      <vt:lpstr>'SO 101 - Komunikace'!Názvy_tisku</vt:lpstr>
      <vt:lpstr>'SO 801 - Vegetační úpravy'!Názvy_tisku</vt:lpstr>
      <vt:lpstr>'VRN - VRN'!Názvy_tisku</vt:lpstr>
      <vt:lpstr>'Rekapitulace stavby'!Oblast_tisku</vt:lpstr>
      <vt:lpstr>'Seznam figur'!Oblast_tisku</vt:lpstr>
      <vt:lpstr>'SO 001 - DIO'!Oblast_tisku</vt:lpstr>
      <vt:lpstr>'SO 101 - Komunikace'!Oblast_tisku</vt:lpstr>
      <vt:lpstr>'SO 801 - Vegetační úpravy'!Oblast_tisku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Igor Hrazdil</dc:creator>
  <cp:lastModifiedBy>Kříbková Irena</cp:lastModifiedBy>
  <dcterms:created xsi:type="dcterms:W3CDTF">2022-09-08T18:10:22Z</dcterms:created>
  <dcterms:modified xsi:type="dcterms:W3CDTF">2023-02-23T08:42:19Z</dcterms:modified>
</cp:coreProperties>
</file>