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Ille\Desktop\"/>
    </mc:Choice>
  </mc:AlternateContent>
  <xr:revisionPtr revIDLastSave="0" documentId="13_ncr:1_{796CBDA8-B6B6-4A44-8529-884E509B1F65}" xr6:coauthVersionLast="36" xr6:coauthVersionMax="47" xr10:uidLastSave="{00000000-0000-0000-0000-000000000000}"/>
  <workbookProtection lockStructure="1"/>
  <bookViews>
    <workbookView xWindow="-120" yWindow="-120" windowWidth="29040" windowHeight="15840" tabRatio="827" activeTab="2" xr2:uid="{00000000-000D-0000-FFFF-FFFF00000000}"/>
  </bookViews>
  <sheets>
    <sheet name="Stavba_VB" sheetId="5" r:id="rId1"/>
    <sheet name="01.1_VB_Technologie" sheetId="14" r:id="rId2"/>
    <sheet name="01.2_VB_Trubni_dopojeni" sheetId="15" r:id="rId3"/>
    <sheet name="01.3_VB_Kontrukce_Ulozeni" sheetId="17" r:id="rId4"/>
    <sheet name="01.4_VB_MaR, elektro" sheetId="19" r:id="rId5"/>
    <sheet name="01.5_VB_VON" sheetId="20" r:id="rId6"/>
  </sheets>
  <externalReferences>
    <externalReference r:id="rId7"/>
    <externalReference r:id="rId8"/>
  </externalReferences>
  <definedNames>
    <definedName name="CelkemObjekty" localSheetId="0">Stavba_VB!$F$30</definedName>
    <definedName name="CenaCelkem" localSheetId="0">#REF!</definedName>
    <definedName name="CenaCelkem">#REF!</definedName>
    <definedName name="CenaCelkemBezDPH" localSheetId="0">'[1]01 01 Kl'!$G$28</definedName>
    <definedName name="CenaCelkemBezDPH">#REF!</definedName>
    <definedName name="cisloobjektu" localSheetId="0">#REF!</definedName>
    <definedName name="cisloobjektu">#REF!</definedName>
    <definedName name="CisloRozpoctu">'[2]Krycí list'!$C$2</definedName>
    <definedName name="CisloStavby" localSheetId="0">Stavba_VB!$D$3</definedName>
    <definedName name="cislostavby">'[2]Krycí list'!$A$7</definedName>
    <definedName name="CisloStavebnihoRozpoctu" localSheetId="0">#REF!</definedName>
    <definedName name="CisloStavebnihoRozpoctu">#REF!</definedName>
    <definedName name="dadresa" localSheetId="0">Stavba_VB!$D$8</definedName>
    <definedName name="dadresa">#REF!</definedName>
    <definedName name="DIČ" localSheetId="0">Stavba_VB!$K$8</definedName>
    <definedName name="dmisto" localSheetId="0">Stavba_VB!$D$9</definedName>
    <definedName name="dmisto">#REF!</definedName>
    <definedName name="DPHSni" localSheetId="0">#REF!</definedName>
    <definedName name="DPHSni">#REF!</definedName>
    <definedName name="DPHZakl" localSheetId="0">#REF!</definedName>
    <definedName name="DPHZakl">#REF!</definedName>
    <definedName name="dpsc" localSheetId="0">Stavba_VB!$C$9</definedName>
    <definedName name="IČO" localSheetId="0">Stavba_VB!$K$7</definedName>
    <definedName name="krycí">#REF!</definedName>
    <definedName name="Mena" localSheetId="0">'[1]01 02 KL'!#REF!</definedName>
    <definedName name="Mena">#REF!</definedName>
    <definedName name="MistoStavby" localSheetId="0">#REF!</definedName>
    <definedName name="MistoStavby">#REF!</definedName>
    <definedName name="NazevObjektu" localSheetId="0">Stavba_VB!$C$28</definedName>
    <definedName name="nazevobjektu">#REF!</definedName>
    <definedName name="NazevRozpoctu">'[2]Krycí list'!$D$2</definedName>
    <definedName name="NazevStavby" localSheetId="0">Stavba_VB!$E$3</definedName>
    <definedName name="nazevstavby">'[2]Krycí list'!$C$7</definedName>
    <definedName name="NazevStavebnihoRozpoctu" localSheetId="0">#REF!</definedName>
    <definedName name="NazevStavebnihoRozpoctu">#REF!</definedName>
    <definedName name="oadresa" localSheetId="0">#REF!</definedName>
    <definedName name="oadresa">#REF!</definedName>
    <definedName name="Objednatel" localSheetId="0">Stavba_VB!$D$11</definedName>
    <definedName name="Objekt" localSheetId="0">Stavba_VB!$B$28</definedName>
    <definedName name="_xlnm.Print_Area" localSheetId="1">'01.1_VB_Technologie'!$A$1:$O$74</definedName>
    <definedName name="_xlnm.Print_Area" localSheetId="2">'01.2_VB_Trubni_dopojeni'!$A$1:$L$57</definedName>
    <definedName name="_xlnm.Print_Area" localSheetId="3">'01.3_VB_Kontrukce_Ulozeni'!$A$1:$L$28</definedName>
    <definedName name="_xlnm.Print_Area" localSheetId="4">'01.4_VB_MaR, elektro'!$A$1:$I$53</definedName>
    <definedName name="_xlnm.Print_Area" localSheetId="5">'01.5_VB_VON'!$A$1:$I$26</definedName>
    <definedName name="_xlnm.Print_Area" localSheetId="0">Stavba_VB!$B$1:$J$40</definedName>
    <definedName name="odic" localSheetId="0">Stavba_VB!$K$12</definedName>
    <definedName name="oico" localSheetId="0">Stavba_VB!$K$11</definedName>
    <definedName name="omisto" localSheetId="0">Stavba_VB!$D$13</definedName>
    <definedName name="onazev" localSheetId="0">Stavba_VB!$D$12</definedName>
    <definedName name="opsc" localSheetId="0">Stavba_VB!$C$13</definedName>
    <definedName name="padresa" localSheetId="0">#REF!</definedName>
    <definedName name="padresa">#REF!</definedName>
    <definedName name="pdic" localSheetId="0">#REF!</definedName>
    <definedName name="pdic">#REF!</definedName>
    <definedName name="pico" localSheetId="0">#REF!</definedName>
    <definedName name="pico">#REF!</definedName>
    <definedName name="pmisto" localSheetId="0">#REF!</definedName>
    <definedName name="pmisto">#REF!</definedName>
    <definedName name="PocetMJ" localSheetId="0">#REF!</definedName>
    <definedName name="PocetMJ">#REF!</definedName>
    <definedName name="PoptavkaID" localSheetId="0">#REF!</definedName>
    <definedName name="PoptavkaID">#REF!</definedName>
    <definedName name="pPSC" localSheetId="0">#REF!</definedName>
    <definedName name="pPSC">#REF!</definedName>
    <definedName name="Projektant" localSheetId="0">#REF!</definedName>
    <definedName name="Projektant">#REF!</definedName>
    <definedName name="SazbaDPH1" localSheetId="0">Stavba_VB!$D$20</definedName>
    <definedName name="SazbaDPH1">'[2]Krycí list'!$C$30</definedName>
    <definedName name="SazbaDPH2" localSheetId="0">Stavba_VB!$D$22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ucetDilu" localSheetId="0">Stavba_VB!#REF!</definedName>
    <definedName name="StavbaCelkem" localSheetId="0">Stavba_VB!$H$30</definedName>
    <definedName name="Vypracoval" localSheetId="0">#REF!</definedName>
    <definedName name="Vypracoval">#REF!</definedName>
    <definedName name="ZakladDPHSni" localSheetId="0">#REF!</definedName>
    <definedName name="ZakladDPHSni">#REF!</definedName>
    <definedName name="ZakladDPHZakl" localSheetId="0">'[1]01 01 Kl'!$G$25</definedName>
    <definedName name="ZakladDPHZakl">#REF!</definedName>
    <definedName name="Zaokrouhleni" localSheetId="0">#REF!</definedName>
    <definedName name="Zaokrouhleni">#REF!</definedName>
    <definedName name="Zhotovitel" localSheetId="0">Stavba_VB!$D$7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I25" i="20" l="1"/>
  <c r="I24" i="20"/>
  <c r="I23" i="20"/>
  <c r="I22" i="20"/>
  <c r="I21" i="20"/>
  <c r="E1" i="20"/>
  <c r="I26" i="20" l="1"/>
  <c r="H39" i="5" s="1"/>
  <c r="I52" i="19"/>
  <c r="I51" i="19"/>
  <c r="I50" i="19"/>
  <c r="I49" i="19"/>
  <c r="I48" i="19"/>
  <c r="I47" i="19"/>
  <c r="I45" i="19"/>
  <c r="I44" i="19"/>
  <c r="I43" i="19"/>
  <c r="I42" i="19"/>
  <c r="I40" i="19"/>
  <c r="I39" i="19"/>
  <c r="I38" i="19"/>
  <c r="I37" i="19"/>
  <c r="I36" i="19"/>
  <c r="I35" i="19"/>
  <c r="I34" i="19"/>
  <c r="I33" i="19"/>
  <c r="I31" i="19"/>
  <c r="I30" i="19"/>
  <c r="I29" i="19"/>
  <c r="I28" i="19"/>
  <c r="I27" i="19"/>
  <c r="I26" i="19"/>
  <c r="I25" i="19"/>
  <c r="I24" i="19"/>
  <c r="I23" i="19"/>
  <c r="I22" i="19"/>
  <c r="I21" i="19"/>
  <c r="E1" i="19"/>
  <c r="I53" i="19" l="1"/>
  <c r="H38" i="5" s="1"/>
  <c r="K27" i="17"/>
  <c r="I27" i="17"/>
  <c r="K26" i="17"/>
  <c r="I26" i="17"/>
  <c r="K25" i="17"/>
  <c r="I25" i="17"/>
  <c r="K24" i="17"/>
  <c r="I24" i="17"/>
  <c r="K23" i="17"/>
  <c r="I23" i="17"/>
  <c r="K22" i="17"/>
  <c r="I22" i="17"/>
  <c r="K21" i="17"/>
  <c r="I21" i="17"/>
  <c r="E1" i="17"/>
  <c r="K56" i="15"/>
  <c r="K55" i="15"/>
  <c r="K54" i="15"/>
  <c r="K53" i="15"/>
  <c r="K52" i="15"/>
  <c r="K51" i="15"/>
  <c r="K49" i="15"/>
  <c r="K48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21" i="15"/>
  <c r="I56" i="15"/>
  <c r="I55" i="15"/>
  <c r="I54" i="15"/>
  <c r="I53" i="15"/>
  <c r="I52" i="15"/>
  <c r="I51" i="15"/>
  <c r="I49" i="15"/>
  <c r="I48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N73" i="14"/>
  <c r="N72" i="14"/>
  <c r="N71" i="14"/>
  <c r="N70" i="14"/>
  <c r="N69" i="14"/>
  <c r="N68" i="14"/>
  <c r="N66" i="14"/>
  <c r="N65" i="14"/>
  <c r="N64" i="14"/>
  <c r="N63" i="14"/>
  <c r="N62" i="14"/>
  <c r="N61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3" i="14"/>
  <c r="N42" i="14"/>
  <c r="N41" i="14"/>
  <c r="N40" i="14"/>
  <c r="N39" i="14"/>
  <c r="N38" i="14"/>
  <c r="N37" i="14"/>
  <c r="N36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L21" i="14"/>
  <c r="E1" i="15"/>
  <c r="L73" i="14"/>
  <c r="O73" i="14" s="1"/>
  <c r="L72" i="14"/>
  <c r="L71" i="14"/>
  <c r="L70" i="14"/>
  <c r="L69" i="14"/>
  <c r="O69" i="14" s="1"/>
  <c r="L68" i="14"/>
  <c r="L27" i="17" l="1"/>
  <c r="K28" i="17"/>
  <c r="L24" i="17"/>
  <c r="L26" i="17"/>
  <c r="I57" i="15"/>
  <c r="L48" i="15"/>
  <c r="K57" i="15"/>
  <c r="O68" i="14"/>
  <c r="O72" i="14"/>
  <c r="O71" i="14"/>
  <c r="L25" i="17"/>
  <c r="I28" i="17"/>
  <c r="L22" i="17"/>
  <c r="L23" i="17"/>
  <c r="L21" i="17"/>
  <c r="L49" i="15"/>
  <c r="L22" i="15"/>
  <c r="O70" i="14"/>
  <c r="N74" i="14"/>
  <c r="L55" i="15"/>
  <c r="L56" i="15"/>
  <c r="L26" i="15"/>
  <c r="L31" i="15"/>
  <c r="L35" i="15"/>
  <c r="L39" i="15"/>
  <c r="L43" i="15"/>
  <c r="L24" i="15"/>
  <c r="L28" i="15"/>
  <c r="L23" i="15"/>
  <c r="L32" i="15"/>
  <c r="L36" i="15"/>
  <c r="L40" i="15"/>
  <c r="L44" i="15"/>
  <c r="L25" i="15"/>
  <c r="L21" i="15"/>
  <c r="L29" i="15"/>
  <c r="L33" i="15"/>
  <c r="L37" i="15"/>
  <c r="L41" i="15"/>
  <c r="L45" i="15"/>
  <c r="L27" i="15"/>
  <c r="L30" i="15"/>
  <c r="L34" i="15"/>
  <c r="L38" i="15"/>
  <c r="L42" i="15"/>
  <c r="L46" i="15"/>
  <c r="L53" i="15"/>
  <c r="L54" i="15"/>
  <c r="L51" i="15"/>
  <c r="L52" i="15"/>
  <c r="L28" i="17" l="1"/>
  <c r="H37" i="5" s="1"/>
  <c r="L57" i="15"/>
  <c r="H36" i="5" s="1"/>
  <c r="I36" i="5" s="1"/>
  <c r="F36" i="5" s="1"/>
  <c r="O57" i="14"/>
  <c r="O56" i="14"/>
  <c r="O54" i="14"/>
  <c r="O53" i="14"/>
  <c r="L22" i="14"/>
  <c r="L23" i="14"/>
  <c r="L24" i="14"/>
  <c r="L25" i="14"/>
  <c r="L26" i="14"/>
  <c r="L27" i="14"/>
  <c r="L28" i="14"/>
  <c r="O28" i="14" s="1"/>
  <c r="L29" i="14"/>
  <c r="L30" i="14"/>
  <c r="L31" i="14"/>
  <c r="L32" i="14"/>
  <c r="O32" i="14" s="1"/>
  <c r="L33" i="14"/>
  <c r="L34" i="14"/>
  <c r="L36" i="14"/>
  <c r="L37" i="14"/>
  <c r="L38" i="14"/>
  <c r="L39" i="14"/>
  <c r="L40" i="14"/>
  <c r="L41" i="14"/>
  <c r="L42" i="14"/>
  <c r="L43" i="14"/>
  <c r="L45" i="14"/>
  <c r="L46" i="14"/>
  <c r="O46" i="14" s="1"/>
  <c r="L47" i="14"/>
  <c r="L48" i="14"/>
  <c r="L49" i="14"/>
  <c r="L50" i="14"/>
  <c r="O50" i="14" s="1"/>
  <c r="L51" i="14"/>
  <c r="L52" i="14"/>
  <c r="L55" i="14"/>
  <c r="L58" i="14"/>
  <c r="O58" i="14" s="1"/>
  <c r="L59" i="14"/>
  <c r="L61" i="14"/>
  <c r="L62" i="14"/>
  <c r="L63" i="14"/>
  <c r="O63" i="14" s="1"/>
  <c r="L64" i="14"/>
  <c r="L65" i="14"/>
  <c r="L66" i="14"/>
  <c r="E1" i="14"/>
  <c r="I38" i="5"/>
  <c r="F38" i="5" s="1"/>
  <c r="G40" i="5"/>
  <c r="I39" i="5"/>
  <c r="F39" i="5" s="1"/>
  <c r="I37" i="5"/>
  <c r="F37" i="5" s="1"/>
  <c r="H34" i="5"/>
  <c r="G34" i="5"/>
  <c r="G30" i="5"/>
  <c r="I20" i="5" s="1"/>
  <c r="H28" i="5"/>
  <c r="G28" i="5"/>
  <c r="D23" i="5"/>
  <c r="D21" i="5"/>
  <c r="I1" i="5"/>
  <c r="L74" i="14" l="1"/>
  <c r="O65" i="14"/>
  <c r="O52" i="14"/>
  <c r="O34" i="14"/>
  <c r="O30" i="14"/>
  <c r="O26" i="14"/>
  <c r="O47" i="14"/>
  <c r="O33" i="14"/>
  <c r="O29" i="14"/>
  <c r="O21" i="14"/>
  <c r="O24" i="14"/>
  <c r="O59" i="14"/>
  <c r="O40" i="14"/>
  <c r="O61" i="14"/>
  <c r="O48" i="14"/>
  <c r="O22" i="14"/>
  <c r="O23" i="14"/>
  <c r="O49" i="14"/>
  <c r="O55" i="14"/>
  <c r="O62" i="14"/>
  <c r="O36" i="14"/>
  <c r="O64" i="14"/>
  <c r="O51" i="14"/>
  <c r="O25" i="14"/>
  <c r="O27" i="14"/>
  <c r="O66" i="14"/>
  <c r="O45" i="14"/>
  <c r="O31" i="14"/>
  <c r="O39" i="14"/>
  <c r="O43" i="14"/>
  <c r="O37" i="14"/>
  <c r="O41" i="14"/>
  <c r="O38" i="14"/>
  <c r="O42" i="14"/>
  <c r="I21" i="5"/>
  <c r="O74" i="14" l="1"/>
  <c r="H35" i="5" s="1"/>
  <c r="H40" i="5" l="1"/>
  <c r="I35" i="5"/>
  <c r="I40" i="5" s="1"/>
  <c r="J35" i="5" l="1"/>
  <c r="J36" i="5"/>
  <c r="J38" i="5"/>
  <c r="J39" i="5"/>
  <c r="J37" i="5"/>
  <c r="F35" i="5"/>
  <c r="F40" i="5" s="1"/>
  <c r="H29" i="5"/>
  <c r="J40" i="5" l="1"/>
  <c r="H30" i="5"/>
  <c r="I22" i="5" s="1"/>
  <c r="I29" i="5"/>
  <c r="I30" i="5" l="1"/>
  <c r="F29" i="5"/>
  <c r="F30" i="5" s="1"/>
  <c r="I23" i="5"/>
  <c r="I24" i="5" s="1"/>
  <c r="J30" i="5" l="1"/>
  <c r="J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C4FC555C-CAEF-4028-8E37-5D63DB95ED7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2055539-51E3-4AA5-860D-C3732F1576CA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33B0E68-A5AF-4538-BB33-7C43291D10CA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EBF550E1-177C-4A00-A406-5268969EA96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C6A6320-F776-44E6-AE3E-64EE9A3F590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79AF3D5-70A4-4E18-A25B-C8BAA0A3591B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9DA17403-078A-474D-8723-AD194B2F0CF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E11" authorId="0" shapeId="0" xr:uid="{AAF0792E-72A1-40F1-916A-98CCB6D04CF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5B1DF48F-DBC2-4067-8FC6-637689BB9F9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E12" authorId="0" shapeId="0" xr:uid="{F019C6D4-644E-46DA-9E9A-1C33852D0B4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AA58E23B-6F3E-4720-8B7F-8385B2B622A3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DD877E0F-1745-436E-9151-0279C5630882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02DEB399-124A-4E01-9D6B-36F90832692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E11" authorId="0" shapeId="0" xr:uid="{181B0FE1-9B8D-4201-97D8-E9F1C144378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37DD5AE2-6E00-4DD4-B427-67100878BE5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E12" authorId="0" shapeId="0" xr:uid="{3EC330F5-5D80-4F74-97FE-E50C1B31BB1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655C6F10-F7A0-4FC6-A7F3-269F0F36A44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EBCBE437-829A-41BF-AFD8-195DDEECF004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BA089BCD-6EA8-4389-A55E-D695921157F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E11" authorId="0" shapeId="0" xr:uid="{CC6608BE-79C4-4CA9-B688-E97F10AD582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74E1033E-8888-456D-B46F-7BFC04CBAC8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E12" authorId="0" shapeId="0" xr:uid="{57FC2690-4168-4C77-9CAE-06380810CFE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50BDCD8E-8D10-491B-B222-F199C744304D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EAA0E322-113C-47DA-A324-0CE2C9B59CA1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D143C93E-3176-4DCE-BFE1-5F250463D15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E11" authorId="0" shapeId="0" xr:uid="{AE9B4F36-8AE1-4FE9-8434-37CBFFEEE52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96548A52-ABF6-49ED-A641-6D8B35292A2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E12" authorId="0" shapeId="0" xr:uid="{0511337A-4025-4ABE-9833-0A0CCD12220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111F9D61-7A51-4E82-8955-5923EDC07CE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258301A3-517B-4DB8-BBCB-70E92173BCB2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1A9324F3-917D-4795-80F6-64517EDA098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E11" authorId="0" shapeId="0" xr:uid="{EC2624E7-9CF0-4457-8E28-87224B9EBC27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3CAF7548-DAD2-46D9-B198-BD20E4F0281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E12" authorId="0" shapeId="0" xr:uid="{BBE5FF00-0A03-4F26-8EEF-E6760F500EF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 xr:uid="{7CF06B4A-75A0-4545-B3B7-B2D74C8988D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5297EDFF-C6EB-4D2D-A38D-4F0FED5FEF03}">
      <text>
        <r>
          <rPr>
            <sz val="9"/>
            <color indexed="81"/>
            <rFont val="Tahoma"/>
            <family val="2"/>
            <charset val="238"/>
          </rPr>
          <t>Obec</t>
        </r>
      </text>
    </comment>
  </commentList>
</comments>
</file>

<file path=xl/sharedStrings.xml><?xml version="1.0" encoding="utf-8"?>
<sst xmlns="http://schemas.openxmlformats.org/spreadsheetml/2006/main" count="709" uniqueCount="275">
  <si>
    <t>Dno tlakové P235GH TypA 48,3x2,6</t>
  </si>
  <si>
    <t>POTR_000551</t>
  </si>
  <si>
    <t>Hrdlo přivař. výměník. ocel 3/4" x DN15 L50 21,3x2,0</t>
  </si>
  <si>
    <t>FIT_000260</t>
  </si>
  <si>
    <t>Matice převl. výměník. ocel Zn 3/4"</t>
  </si>
  <si>
    <t>FIT_000221</t>
  </si>
  <si>
    <t>Nástavec hadicový nerez 3/4" x D20 E/H</t>
  </si>
  <si>
    <t>FIT_000120</t>
  </si>
  <si>
    <t>Návarek kolmý 70mm G1/2" 1.4404</t>
  </si>
  <si>
    <t>FIT_000155</t>
  </si>
  <si>
    <t>Návarek šikmý 70mm G1/2" 1.4404</t>
  </si>
  <si>
    <t>FIT_000153</t>
  </si>
  <si>
    <t>Oblouk P235GH 3D 90° TypA 21,3x2,0</t>
  </si>
  <si>
    <t>POTR_000149</t>
  </si>
  <si>
    <t>Oblouk P235GH 3D 90° TypA 48,3x2,6</t>
  </si>
  <si>
    <t>POTR_000206</t>
  </si>
  <si>
    <t>Oblouk P235GH 3D 90° TypA 76,1x2,9</t>
  </si>
  <si>
    <t>POTR_000208</t>
  </si>
  <si>
    <t>POTR_000701</t>
  </si>
  <si>
    <t>POTR_000039</t>
  </si>
  <si>
    <t>Příruba krková P265GH DN40 PN40 48,3x2,6</t>
  </si>
  <si>
    <t>POTR_000056</t>
  </si>
  <si>
    <t>POTR_000746</t>
  </si>
  <si>
    <t>POTR_000757</t>
  </si>
  <si>
    <t>Redukce konc. P235GH TypA 76,1x2,9-48,3x2,9-L89</t>
  </si>
  <si>
    <t>POTR_000384</t>
  </si>
  <si>
    <t>T kus P235GH TypA 48,3x2,6</t>
  </si>
  <si>
    <t>POTR_000261</t>
  </si>
  <si>
    <t>POTR_000806</t>
  </si>
  <si>
    <t>Těsnění do šroubení bezasbest. 24x16x1,6 (matice 3/4")</t>
  </si>
  <si>
    <t>SPOJM_000247</t>
  </si>
  <si>
    <t>Trubka bezešvá P235GH 21,3x2,6</t>
  </si>
  <si>
    <t>POTR_000174</t>
  </si>
  <si>
    <t>Trubka bezešvá P235GH 48,3x2,6</t>
  </si>
  <si>
    <t>POTR_000178</t>
  </si>
  <si>
    <t>Trubka bezešvá P235GH 76,1x2,9</t>
  </si>
  <si>
    <t>POTR_000180</t>
  </si>
  <si>
    <t>POTR_000608</t>
  </si>
  <si>
    <t>POTR_000603</t>
  </si>
  <si>
    <t>FIT_000370</t>
  </si>
  <si>
    <t>FIT_000368</t>
  </si>
  <si>
    <t>Vsuvka vypouštěcí ocel Zn 1"x3/4" ET/ET</t>
  </si>
  <si>
    <t>FIT_000387</t>
  </si>
  <si>
    <t>Oblouk svař. AISI316 3D 90° TypA 219,1x3,0</t>
  </si>
  <si>
    <t>Redukce konc. krát. svař. AISI316 TypA 114,3x2,0-76,1x2,0-L113</t>
  </si>
  <si>
    <t>Redukce konc. krát. svař. AISI316 TypA 219,1x3,0-114,3x3,0-L310</t>
  </si>
  <si>
    <t>Příruba krková AISI316 DN200 PN16 219,1x3,0</t>
  </si>
  <si>
    <t>T kus tažený svař. AISI316 TypA 219,1x3,0</t>
  </si>
  <si>
    <t>Trubka podél. svař. AISI316 219,1x3,0</t>
  </si>
  <si>
    <t>Trubka podél. svař. AISI316 76,1x2,0</t>
  </si>
  <si>
    <t>Vsuvka přivař. nerez AISI 3161 1/4" L150 W/E (120 mm)</t>
  </si>
  <si>
    <t>Vsuvka přivař. nerez AISI 316 3/4" L150 W/E (120 mm)</t>
  </si>
  <si>
    <t>ks</t>
  </si>
  <si>
    <t>Objímka dvoušr. DN40 Stabil-D-3G D=48-53mm ocel Zn</t>
  </si>
  <si>
    <t>HILTI nosník MM-C-36</t>
  </si>
  <si>
    <t>m</t>
  </si>
  <si>
    <t>Závitová tyč M10</t>
  </si>
  <si>
    <t>JEKL 30x30x2 S235JR</t>
  </si>
  <si>
    <t>Plech tl. 5mm</t>
  </si>
  <si>
    <t>kg</t>
  </si>
  <si>
    <t>Technologie pro ohřev velkého bazénu</t>
  </si>
  <si>
    <t>DN</t>
  </si>
  <si>
    <t>PN</t>
  </si>
  <si>
    <t>PRIMÁR VSTUP</t>
  </si>
  <si>
    <t>PI_2a</t>
  </si>
  <si>
    <t>Teploměr bimetal. nerez EOT 120°C PN25 D=100mm L=100mm G1/2" zadní TP1,6 vč. jímky nerez PN25</t>
  </si>
  <si>
    <t>DN15</t>
  </si>
  <si>
    <t>PN25</t>
  </si>
  <si>
    <t>PI_2b</t>
  </si>
  <si>
    <t>Jímka teplom. (součást teploměru EOT) nerez JIMKA-EOT-100 G1/2" L=100mm ploché těs. do PN25 200°C</t>
  </si>
  <si>
    <t>PI_2c</t>
  </si>
  <si>
    <t>Návarek kolmý 70mm G1/2" P235GH do PN40 350°C (L100 T32-350)</t>
  </si>
  <si>
    <t/>
  </si>
  <si>
    <t>PN40</t>
  </si>
  <si>
    <t>PI_3a</t>
  </si>
  <si>
    <t>Manometr mosaz EOT 16bar D=100mm M20x1,5 TP1,0 do +130°C</t>
  </si>
  <si>
    <t>PN16</t>
  </si>
  <si>
    <t>PI_3b</t>
  </si>
  <si>
    <t>Ventil manom. zkuš. mosaz EOT M20x1,5 s přípojkou do PN250 200°C</t>
  </si>
  <si>
    <t>PN250</t>
  </si>
  <si>
    <t>PI_3c</t>
  </si>
  <si>
    <t>Smyčka manom. zahnutá přivař. ocel EOT M20x1,5L s přípojkou do PN250 300°C</t>
  </si>
  <si>
    <t>PI_4a</t>
  </si>
  <si>
    <t>Filtr přírub. šedá litina EOT DN40 PN16 jemnost síta 1mm</t>
  </si>
  <si>
    <t>DN40</t>
  </si>
  <si>
    <t>PI_4b</t>
  </si>
  <si>
    <t>Kohout kulový se zátkou přivař. W/ET s pákou ocel BALLOMAX 105_PÁKA DN15 PN25 reduk.</t>
  </si>
  <si>
    <t>PIW_2a</t>
  </si>
  <si>
    <t>Ventil regulační 2C přírub. tvárná litina VVF53.40-25 (dpmax X/D/B-500/650/1200) DN40 PN25</t>
  </si>
  <si>
    <t>PIW_2b</t>
  </si>
  <si>
    <t>Pohon elektrohyd. SKD62E (24V,0-10V,HF) bez napětí autom. uzav. (20mm, 1000N, 30s ot. 15s zav.)</t>
  </si>
  <si>
    <t>H_Wa</t>
  </si>
  <si>
    <t>Deskový výměník nerez skládaný DN65/DN65 PN16/PN16</t>
  </si>
  <si>
    <t>DN65</t>
  </si>
  <si>
    <t>H_Wb</t>
  </si>
  <si>
    <t xml:space="preserve">Tepelná izolace deskového skládáného výměníku </t>
  </si>
  <si>
    <t>PI_10</t>
  </si>
  <si>
    <t>POS_10</t>
  </si>
  <si>
    <t>PRIMÁR VÝSTUP</t>
  </si>
  <si>
    <t>PO_2a</t>
  </si>
  <si>
    <t>PO_2b</t>
  </si>
  <si>
    <t>PO_2c</t>
  </si>
  <si>
    <t>PO_3a</t>
  </si>
  <si>
    <t>PO_3b</t>
  </si>
  <si>
    <t>PO_3c</t>
  </si>
  <si>
    <t>PO_10</t>
  </si>
  <si>
    <t>OHŘEV VELKÝ BAZÉN VÝSTUP</t>
  </si>
  <si>
    <t>WO_1</t>
  </si>
  <si>
    <t>Klapka uzavírací mezipřír. WAFER s ruč. kolem s převod. litina (nerez) EOT DN200 PN16 disk nerez</t>
  </si>
  <si>
    <t>DN200</t>
  </si>
  <si>
    <t>H_W2a</t>
  </si>
  <si>
    <t>Ventil pojist. pev. nast. závit. ISO228 mosaz DUCO 1 1/4" x 1 1/2" 10bar TV (alfaw=0,720 , So=804mm2) do 95°C</t>
  </si>
  <si>
    <t>DN32</t>
  </si>
  <si>
    <t>WO_3a</t>
  </si>
  <si>
    <t>Teploměr bimetal. nerez EOT 120°C PN25 D=100mm L=150mm G1/2" zadní TP1,6 vč. jímky nerez PN25</t>
  </si>
  <si>
    <t>WO_3b</t>
  </si>
  <si>
    <t>Jímka teplom. (součást teploměru EOT) nerez JIMKA-EOT-150 G1/2" L=150mm ploché těs. do PN25 200°C</t>
  </si>
  <si>
    <t>WO_3c</t>
  </si>
  <si>
    <t>Návarek kolmý 80mm G1/2" 1.4404 do PN16 110°C (L100 T25)</t>
  </si>
  <si>
    <t>WO_4a</t>
  </si>
  <si>
    <t>Manometr mosaz EOT 10bar D=100mm M20x1,5 TP1,0 do +130°C</t>
  </si>
  <si>
    <t>PN10</t>
  </si>
  <si>
    <t>WO_4b</t>
  </si>
  <si>
    <t>Ventil manom. zkuš. nerez EOT M20x1,5 s přípojkou do PN630 300°C</t>
  </si>
  <si>
    <t>PN630</t>
  </si>
  <si>
    <t>WO_4c</t>
  </si>
  <si>
    <t>Smyčka manom. zahnutá přivař. nerez EOT M20x1,5L s přípojkou do PN250 300°C</t>
  </si>
  <si>
    <t>WO_5a</t>
  </si>
  <si>
    <t>Čidlo teploty ponorné QAE2121.015 (LG-Ni 1000, od -30 do +130°C, do jímky 150mm nebo svěr. šroub.)</t>
  </si>
  <si>
    <t>WO_5b</t>
  </si>
  <si>
    <t>Jímka teplom. mosaz nikl. QAZ.150JIMKA G1/2" L=150mm těs. v závitu do PN10 180°C (pro QAZ21 a QAE22)</t>
  </si>
  <si>
    <t>WO_5c</t>
  </si>
  <si>
    <t>WO_6a</t>
  </si>
  <si>
    <t>Termostat omezovací kapilárový RAK-TW.1000HB (od +15 do +95°C, do jímky 100mm/příložný)</t>
  </si>
  <si>
    <t>WO_6b</t>
  </si>
  <si>
    <t>Jímka teplom. mosaz nikl. QAZ.100JIMKA G1/2" L=100mm těs. v závitu do PN10 180°C (pro QAZ21 a QAE22)</t>
  </si>
  <si>
    <t>WO_6c</t>
  </si>
  <si>
    <t>WO_10c</t>
  </si>
  <si>
    <t>Kohout kulový závit. ISO7 I/I s pákou nerez EOT DN20 PN25Z nereduk.</t>
  </si>
  <si>
    <t>DN20</t>
  </si>
  <si>
    <t>PN25Z</t>
  </si>
  <si>
    <t>OHŘEV VELKÝ BAZÉN VSTUP</t>
  </si>
  <si>
    <t>WI_3a</t>
  </si>
  <si>
    <t>WI_3b</t>
  </si>
  <si>
    <t>WI_3c</t>
  </si>
  <si>
    <t>WI_10c</t>
  </si>
  <si>
    <t>WI_1</t>
  </si>
  <si>
    <t>Klapka šrticí mezipřír. WAFER litina (nerez) VFW41.200 Kvs4000 DN200 PN16</t>
  </si>
  <si>
    <t>WI_1a</t>
  </si>
  <si>
    <t>Pohon elektromot. otočný SAL31.00T40 (230V,3 bod) (40Nm, 90°, 120s, s přip. svork.)</t>
  </si>
  <si>
    <t>Položkový rozpočet stavby</t>
  </si>
  <si>
    <t xml:space="preserve">Datum: </t>
  </si>
  <si>
    <t xml:space="preserve">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</si>
  <si>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</si>
  <si>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</si>
  <si>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</si>
  <si>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</si>
  <si>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</si>
  <si>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</si>
  <si>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</si>
  <si>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</si>
  <si>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</si>
  <si>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01</t>
  </si>
  <si>
    <t>Celkem za stavbu</t>
  </si>
  <si>
    <t>Rekapitulace stavebních rozpočtů</t>
  </si>
  <si>
    <t>Číslo objektu</t>
  </si>
  <si>
    <t>Číslo a název rozpočtu</t>
  </si>
  <si>
    <t>VON</t>
  </si>
  <si>
    <t>Technologie</t>
  </si>
  <si>
    <t>Trubni dopojeni</t>
  </si>
  <si>
    <t>Konstrukce, uložení</t>
  </si>
  <si>
    <t xml:space="preserve">Objednatel: </t>
  </si>
  <si>
    <t>Stavba:</t>
  </si>
  <si>
    <t>Jáchymovská 1</t>
  </si>
  <si>
    <t>Ostrov</t>
  </si>
  <si>
    <t>Město Ostrov</t>
  </si>
  <si>
    <t>363 01</t>
  </si>
  <si>
    <t>00254843</t>
  </si>
  <si>
    <t>CZ00254843</t>
  </si>
  <si>
    <t>________________________________</t>
  </si>
  <si>
    <t>Za zhotovitele:</t>
  </si>
  <si>
    <t>Za objednatele:</t>
  </si>
  <si>
    <t>01.1</t>
  </si>
  <si>
    <t>01.2</t>
  </si>
  <si>
    <t>01.3</t>
  </si>
  <si>
    <t>01.4</t>
  </si>
  <si>
    <t>01.5</t>
  </si>
  <si>
    <t>MaR, elektro</t>
  </si>
  <si>
    <r>
      <rPr>
        <sz val="11"/>
        <rFont val="Arial CE"/>
        <charset val="238"/>
      </rPr>
      <t>Ostrov - ohřev vody pro bazény koupaliště</t>
    </r>
    <r>
      <rPr>
        <b/>
        <sz val="11"/>
        <rFont val="Arial CE"/>
        <charset val="238"/>
      </rPr>
      <t xml:space="preserve">
Technologie pro ohřev velkého bazénu</t>
    </r>
  </si>
  <si>
    <t>Objekt:</t>
  </si>
  <si>
    <t>IČ:</t>
  </si>
  <si>
    <t>DIČ:</t>
  </si>
  <si>
    <t>Název položky</t>
  </si>
  <si>
    <t>MJ</t>
  </si>
  <si>
    <t>množství</t>
  </si>
  <si>
    <t xml:space="preserve">Zařízení staveniště </t>
  </si>
  <si>
    <t>Koordinační činnost</t>
  </si>
  <si>
    <t xml:space="preserve">Dokumentace skutečného provedení </t>
  </si>
  <si>
    <t>Provozní vlivy</t>
  </si>
  <si>
    <t>Autorský dozor</t>
  </si>
  <si>
    <t>Identifikace</t>
  </si>
  <si>
    <t>DODÁVKA</t>
  </si>
  <si>
    <t>MONTÁŽ</t>
  </si>
  <si>
    <t>cena DODÁVKA / MJ</t>
  </si>
  <si>
    <t>cena MONTÁŽ / MJ</t>
  </si>
  <si>
    <t>REKAPITULACE</t>
  </si>
  <si>
    <t>hm. kg</t>
  </si>
  <si>
    <t>cena DODÁVKA / pol.</t>
  </si>
  <si>
    <t>cena MONTÁŽ / pol.</t>
  </si>
  <si>
    <t>Přesuny hmot</t>
  </si>
  <si>
    <t>OSTATNÍ</t>
  </si>
  <si>
    <t>Čištění potrubí</t>
  </si>
  <si>
    <t>Zkouška těsnosti</t>
  </si>
  <si>
    <t>Provozní zkoušky - topná zkouška, dilatace</t>
  </si>
  <si>
    <t>Vizuální kontrola svarů</t>
  </si>
  <si>
    <t>Komplexní vyzkoušení</t>
  </si>
  <si>
    <t>soub.</t>
  </si>
  <si>
    <t>-</t>
  </si>
  <si>
    <t>Položka</t>
  </si>
  <si>
    <t>NÁTĚRY, IZOLACE</t>
  </si>
  <si>
    <t>Nátěry ocel. potrubí - pod izolaci 2x základní nátěr, neizolované: 1x základní, 2x vrchní email</t>
  </si>
  <si>
    <t>Izolační trubice z minerální vlny s Al fólií, tl. 50 mm</t>
  </si>
  <si>
    <t>Objímka dvoušr. DN200 Stabil-D-3G-GUMA D=219-225mm ocel Zn</t>
  </si>
  <si>
    <t>ULOZ_000049</t>
  </si>
  <si>
    <t>ULOZ_000030</t>
  </si>
  <si>
    <t>Objímka dvoušr. DN65 Stabil-D-3G D=76-81mm ocel Zn</t>
  </si>
  <si>
    <t>ULOZ_000032</t>
  </si>
  <si>
    <t xml:space="preserve">Zhotovitel: </t>
  </si>
  <si>
    <t>POTRUBÍ, KOMPONENTY</t>
  </si>
  <si>
    <t>01.3 VB Konstrukce, uložení</t>
  </si>
  <si>
    <t>01.5 VB VON</t>
  </si>
  <si>
    <t>01.2 VB Trubní dopojení</t>
  </si>
  <si>
    <t>01.1 VB Technologie</t>
  </si>
  <si>
    <r>
      <t xml:space="preserve">CENA CELKEM
</t>
    </r>
    <r>
      <rPr>
        <sz val="11"/>
        <color theme="1"/>
        <rFont val="Arial CE"/>
        <charset val="238"/>
      </rPr>
      <t>bez DPH</t>
    </r>
  </si>
  <si>
    <r>
      <t xml:space="preserve">C E L K E M  </t>
    </r>
    <r>
      <rPr>
        <sz val="12"/>
        <color theme="1"/>
        <rFont val="Arial CE"/>
        <charset val="238"/>
      </rPr>
      <t xml:space="preserve"> bez DPH</t>
    </r>
  </si>
  <si>
    <r>
      <t>C E L K E M</t>
    </r>
    <r>
      <rPr>
        <sz val="12"/>
        <color theme="1"/>
        <rFont val="Arial CE"/>
        <charset val="238"/>
      </rPr>
      <t xml:space="preserve">   bez DPH</t>
    </r>
  </si>
  <si>
    <t>01.4 VB MaR, elektro</t>
  </si>
  <si>
    <t>ŘÍDÍCÍ SYSTÉM, ROZVADĚČE</t>
  </si>
  <si>
    <t>cena / MJ</t>
  </si>
  <si>
    <t>cena / pol.</t>
  </si>
  <si>
    <t>volně programovatelné PLC, BACnet, RS232/485, ethernet, webserever</t>
  </si>
  <si>
    <t>barevný dotykový LCD displej 7", vč.příslušenství</t>
  </si>
  <si>
    <t>v/v karta  8AI/R</t>
  </si>
  <si>
    <t>v/v karta 16DI</t>
  </si>
  <si>
    <t>v/v karta 8AO</t>
  </si>
  <si>
    <t>v/v karty 16DO</t>
  </si>
  <si>
    <t>napájecí zdroj  24 V / DC, 100W</t>
  </si>
  <si>
    <t>switch Ethernet, 4x port Ethernet</t>
  </si>
  <si>
    <t>uživatelský software pro PLC a displej, oživení a provedení zkoušek</t>
  </si>
  <si>
    <t>uživatelský software, oživení pro vzdálené ovládání z mobilní aplikace Merbon, vč. Stávající</t>
  </si>
  <si>
    <t>skříňový rozvaděč, rozměry 600x800x250 (šxvxh) svorkovnice nahoře,-přívod a vývody shora, DIN lišty, kompletní provedení s vybavením  (svorkovnice, jištění,/přepěť.ochrana,  relé atp.)</t>
  </si>
  <si>
    <t>kpl</t>
  </si>
  <si>
    <t>INSTALAČNÍ MATERIÁL, KABELY, KABELOVÉ TRASY</t>
  </si>
  <si>
    <t>MONTÁŽNÍ PRÁCE</t>
  </si>
  <si>
    <t>kabel stíněný JYTY 4Ox1</t>
  </si>
  <si>
    <t>kabel sdělovací stíněný J-Y(ST)Y 2x0,8</t>
  </si>
  <si>
    <t>vodič ZŽ CY 6 mm2 pro ochr.pospojování, vč.příslušenství</t>
  </si>
  <si>
    <t>kabelový žlab drátěný 100/50 vč kompl.příslušenství</t>
  </si>
  <si>
    <t>kabelový žlab drátěný 50/50 vč. kompl.příslušenství</t>
  </si>
  <si>
    <t>instalační PH trubka pevná D 25 mm, vč.příslušenství pro upevnění</t>
  </si>
  <si>
    <t>instalační ohebná trubka s protahovacím drátem Kopoflex</t>
  </si>
  <si>
    <t>plastová instalační krabice (na omítku, pod omítku, do SDK)</t>
  </si>
  <si>
    <t>demontáže  rozvaděče a zařízení MaR, vč. Ekologické likvidace odpadu</t>
  </si>
  <si>
    <t>montáž a zapojení nového rozvaděče a zařízení MaR</t>
  </si>
  <si>
    <t>montáž kabelových tras a kabelů</t>
  </si>
  <si>
    <t>zapojení teplotních čidel, čidel poruch a pohonů regulačních ventilů</t>
  </si>
  <si>
    <t>el.revize, zpracování návodů k obsluze</t>
  </si>
  <si>
    <t>oživení a zkoušky systémů a technologií - funkční, komplexní</t>
  </si>
  <si>
    <t>zaškolení obsluhy</t>
  </si>
  <si>
    <t>doprava</t>
  </si>
  <si>
    <t>stavební přípomoce</t>
  </si>
  <si>
    <t>ostatní náklady</t>
  </si>
  <si>
    <t>společné PLC pro VB/mB</t>
  </si>
  <si>
    <t>společný díl pro VB/mB</t>
  </si>
  <si>
    <t>společné pro VB/mB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</si>
</sst>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8" formatCode="#,##0.00\ &quot;Kč&quot;;[Red]\-#,##0.00\ &quot;Kč&quot;"/>
    <numFmt numFmtId="164" formatCode="_-* #,##0.00_-;\-* #,##0.00_-;_-* &quot;-&quot;??_-;_-@_-"/>
    <numFmt numFmtId="165" formatCode="0.0%"/>
    <numFmt numFmtId="166" formatCode="0.0"/>
    <numFmt numFmtId="167" formatCode="#,##0.0_ ;[Red]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202">
    <xf numFmtId="0" fontId="0" fillId="0" borderId="0" xfId="0"/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vertical="center"/>
    </xf>
    <xf numFmtId="0" fontId="8" fillId="0" borderId="0" xfId="4" applyFont="1" applyAlignment="1">
      <alignment horizontal="left"/>
    </xf>
    <xf numFmtId="0" fontId="4" fillId="0" borderId="0" xfId="4" applyFont="1"/>
    <xf numFmtId="0" fontId="8" fillId="0" borderId="0" xfId="4" applyFont="1" applyAlignment="1">
      <alignment horizontal="right"/>
    </xf>
    <xf numFmtId="0" fontId="8" fillId="0" borderId="0" xfId="4" applyFont="1"/>
    <xf numFmtId="0" fontId="4" fillId="0" borderId="0" xfId="4" applyFont="1" applyAlignment="1">
      <alignment horizontal="right"/>
    </xf>
    <xf numFmtId="0" fontId="9" fillId="0" borderId="0" xfId="4" applyFont="1" applyAlignment="1">
      <alignment horizontal="right"/>
    </xf>
    <xf numFmtId="49" fontId="4" fillId="0" borderId="0" xfId="4" applyNumberFormat="1" applyFont="1"/>
    <xf numFmtId="0" fontId="10" fillId="0" borderId="0" xfId="4" applyFont="1" applyAlignment="1">
      <alignment horizontal="left" vertical="top"/>
    </xf>
    <xf numFmtId="0" fontId="11" fillId="0" borderId="0" xfId="4" applyFont="1" applyAlignment="1">
      <alignment vertical="top"/>
    </xf>
    <xf numFmtId="0" fontId="10" fillId="0" borderId="0" xfId="4" applyFont="1" applyAlignment="1">
      <alignment vertical="top"/>
    </xf>
    <xf numFmtId="14" fontId="11" fillId="0" borderId="0" xfId="4" applyNumberFormat="1" applyFont="1" applyAlignment="1">
      <alignment horizontal="left" vertical="top"/>
    </xf>
    <xf numFmtId="0" fontId="6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4" fillId="0" borderId="0" xfId="4" applyFont="1" applyAlignment="1">
      <alignment horizontal="center"/>
    </xf>
    <xf numFmtId="0" fontId="9" fillId="3" borderId="3" xfId="4" applyFont="1" applyFill="1" applyBorder="1" applyAlignment="1">
      <alignment wrapText="1"/>
    </xf>
    <xf numFmtId="0" fontId="9" fillId="3" borderId="4" xfId="4" applyFont="1" applyFill="1" applyBorder="1" applyAlignment="1">
      <alignment wrapText="1"/>
    </xf>
    <xf numFmtId="0" fontId="9" fillId="3" borderId="5" xfId="4" applyFont="1" applyFill="1" applyBorder="1" applyAlignment="1">
      <alignment wrapText="1"/>
    </xf>
    <xf numFmtId="0" fontId="9" fillId="3" borderId="3" xfId="4" applyFont="1" applyFill="1" applyBorder="1" applyAlignment="1">
      <alignment horizontal="right" wrapText="1"/>
    </xf>
    <xf numFmtId="0" fontId="4" fillId="3" borderId="4" xfId="4" applyFont="1" applyFill="1" applyBorder="1"/>
    <xf numFmtId="0" fontId="9" fillId="3" borderId="4" xfId="4" applyFont="1" applyFill="1" applyBorder="1" applyAlignment="1">
      <alignment horizontal="right" wrapText="1"/>
    </xf>
    <xf numFmtId="0" fontId="9" fillId="3" borderId="5" xfId="4" applyFont="1" applyFill="1" applyBorder="1" applyAlignment="1">
      <alignment horizontal="right" vertical="center"/>
    </xf>
    <xf numFmtId="0" fontId="9" fillId="4" borderId="0" xfId="4" applyFont="1" applyFill="1" applyAlignment="1">
      <alignment horizontal="right" wrapText="1"/>
    </xf>
    <xf numFmtId="0" fontId="4" fillId="0" borderId="6" xfId="4" applyFont="1" applyBorder="1" applyAlignment="1">
      <alignment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horizontal="right" vertical="center"/>
    </xf>
    <xf numFmtId="0" fontId="4" fillId="0" borderId="7" xfId="4" applyFont="1" applyBorder="1" applyAlignment="1">
      <alignment vertical="center"/>
    </xf>
    <xf numFmtId="4" fontId="4" fillId="0" borderId="8" xfId="4" applyNumberFormat="1" applyFont="1" applyBorder="1" applyAlignment="1">
      <alignment horizontal="right" vertical="center"/>
    </xf>
    <xf numFmtId="4" fontId="4" fillId="0" borderId="2" xfId="4" applyNumberFormat="1" applyFont="1" applyBorder="1" applyAlignment="1">
      <alignment horizontal="right" vertical="center"/>
    </xf>
    <xf numFmtId="4" fontId="4" fillId="4" borderId="0" xfId="4" applyNumberFormat="1" applyFont="1" applyFill="1" applyAlignment="1">
      <alignment vertical="center"/>
    </xf>
    <xf numFmtId="4" fontId="4" fillId="0" borderId="6" xfId="4" applyNumberFormat="1" applyFont="1" applyBorder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10" xfId="4" applyNumberFormat="1" applyFont="1" applyBorder="1" applyAlignment="1">
      <alignment horizontal="right" vertical="center"/>
    </xf>
    <xf numFmtId="4" fontId="4" fillId="0" borderId="11" xfId="4" applyNumberFormat="1" applyFont="1" applyBorder="1" applyAlignment="1">
      <alignment horizontal="right" vertical="center"/>
    </xf>
    <xf numFmtId="0" fontId="5" fillId="2" borderId="3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4" fillId="2" borderId="4" xfId="4" applyFont="1" applyFill="1" applyBorder="1" applyAlignment="1">
      <alignment vertical="center"/>
    </xf>
    <xf numFmtId="4" fontId="5" fillId="2" borderId="13" xfId="4" applyNumberFormat="1" applyFont="1" applyFill="1" applyBorder="1" applyAlignment="1">
      <alignment horizontal="right" vertical="center"/>
    </xf>
    <xf numFmtId="4" fontId="5" fillId="2" borderId="14" xfId="4" applyNumberFormat="1" applyFont="1" applyFill="1" applyBorder="1" applyAlignment="1">
      <alignment horizontal="right" vertical="center"/>
    </xf>
    <xf numFmtId="4" fontId="6" fillId="4" borderId="0" xfId="4" applyNumberFormat="1" applyFont="1" applyFill="1" applyAlignment="1">
      <alignment vertical="center"/>
    </xf>
    <xf numFmtId="0" fontId="5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4" fontId="4" fillId="0" borderId="0" xfId="4" applyNumberFormat="1" applyFont="1"/>
    <xf numFmtId="0" fontId="9" fillId="3" borderId="3" xfId="4" applyFont="1" applyFill="1" applyBorder="1" applyAlignment="1">
      <alignment vertical="center"/>
    </xf>
    <xf numFmtId="0" fontId="6" fillId="3" borderId="4" xfId="4" applyFont="1" applyFill="1" applyBorder="1" applyAlignment="1">
      <alignment vertical="center"/>
    </xf>
    <xf numFmtId="0" fontId="6" fillId="3" borderId="5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49" fontId="12" fillId="0" borderId="8" xfId="4" applyNumberFormat="1" applyFont="1" applyBorder="1" applyAlignment="1">
      <alignment horizontal="left"/>
    </xf>
    <xf numFmtId="0" fontId="12" fillId="0" borderId="2" xfId="4" applyFont="1" applyBorder="1" applyAlignment="1">
      <alignment horizontal="left"/>
    </xf>
    <xf numFmtId="0" fontId="12" fillId="0" borderId="2" xfId="4" applyFont="1" applyBorder="1"/>
    <xf numFmtId="165" fontId="12" fillId="0" borderId="9" xfId="4" applyNumberFormat="1" applyFont="1" applyBorder="1"/>
    <xf numFmtId="166" fontId="4" fillId="0" borderId="17" xfId="4" applyNumberFormat="1" applyFont="1" applyBorder="1"/>
    <xf numFmtId="0" fontId="9" fillId="2" borderId="3" xfId="4" applyFont="1" applyFill="1" applyBorder="1" applyAlignment="1">
      <alignment vertical="center"/>
    </xf>
    <xf numFmtId="49" fontId="9" fillId="2" borderId="4" xfId="4" applyNumberFormat="1" applyFont="1" applyFill="1" applyBorder="1" applyAlignment="1">
      <alignment horizontal="left" vertical="center"/>
    </xf>
    <xf numFmtId="0" fontId="9" fillId="2" borderId="4" xfId="4" applyFont="1" applyFill="1" applyBorder="1" applyAlignment="1">
      <alignment vertical="center"/>
    </xf>
    <xf numFmtId="165" fontId="12" fillId="2" borderId="5" xfId="4" applyNumberFormat="1" applyFont="1" applyFill="1" applyBorder="1"/>
    <xf numFmtId="166" fontId="9" fillId="2" borderId="1" xfId="4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top" wrapText="1"/>
    </xf>
    <xf numFmtId="0" fontId="9" fillId="3" borderId="1" xfId="4" applyFont="1" applyFill="1" applyBorder="1" applyAlignment="1">
      <alignment vertical="center" wrapText="1"/>
    </xf>
    <xf numFmtId="0" fontId="6" fillId="3" borderId="3" xfId="4" applyFont="1" applyFill="1" applyBorder="1" applyAlignment="1">
      <alignment vertical="center"/>
    </xf>
    <xf numFmtId="49" fontId="12" fillId="0" borderId="16" xfId="4" applyNumberFormat="1" applyFont="1" applyBorder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/>
    <xf numFmtId="165" fontId="12" fillId="0" borderId="7" xfId="4" applyNumberFormat="1" applyFont="1" applyBorder="1"/>
    <xf numFmtId="49" fontId="12" fillId="0" borderId="1" xfId="4" applyNumberFormat="1" applyFont="1" applyBorder="1" applyAlignment="1">
      <alignment horizontal="left"/>
    </xf>
    <xf numFmtId="49" fontId="12" fillId="0" borderId="18" xfId="4" applyNumberFormat="1" applyFont="1" applyBorder="1" applyAlignment="1">
      <alignment horizontal="left"/>
    </xf>
    <xf numFmtId="0" fontId="4" fillId="0" borderId="0" xfId="4" applyAlignment="1">
      <alignment horizontal="right" vertical="center"/>
    </xf>
    <xf numFmtId="0" fontId="6" fillId="0" borderId="0" xfId="4" applyFont="1" applyAlignment="1">
      <alignment horizontal="left" vertical="center"/>
    </xf>
    <xf numFmtId="0" fontId="4" fillId="0" borderId="0" xfId="4" applyAlignment="1">
      <alignment horizontal="left" vertical="center"/>
    </xf>
    <xf numFmtId="0" fontId="4" fillId="0" borderId="0" xfId="4" applyAlignment="1">
      <alignment horizontal="center" vertical="center"/>
    </xf>
    <xf numFmtId="49" fontId="10" fillId="0" borderId="0" xfId="4" applyNumberFormat="1" applyFont="1" applyAlignment="1">
      <alignment horizontal="left" vertical="top" wrapText="1"/>
    </xf>
    <xf numFmtId="0" fontId="4" fillId="0" borderId="0" xfId="4" applyAlignment="1">
      <alignment horizontal="left"/>
    </xf>
    <xf numFmtId="0" fontId="14" fillId="0" borderId="0" xfId="0" applyFont="1" applyAlignment="1">
      <alignment vertical="center"/>
    </xf>
    <xf numFmtId="0" fontId="8" fillId="0" borderId="0" xfId="4" applyFont="1" applyAlignment="1">
      <alignment horizontal="left" vertical="center"/>
    </xf>
    <xf numFmtId="0" fontId="4" fillId="0" borderId="0" xfId="4" applyAlignment="1">
      <alignment vertical="center"/>
    </xf>
    <xf numFmtId="0" fontId="13" fillId="0" borderId="0" xfId="0" applyFont="1" applyAlignment="1">
      <alignment vertical="center"/>
    </xf>
    <xf numFmtId="0" fontId="8" fillId="0" borderId="0" xfId="4" applyFont="1" applyAlignment="1">
      <alignment vertical="center"/>
    </xf>
    <xf numFmtId="8" fontId="13" fillId="0" borderId="0" xfId="0" applyNumberFormat="1" applyFont="1" applyAlignment="1">
      <alignment horizontal="right" vertical="center"/>
    </xf>
    <xf numFmtId="0" fontId="9" fillId="0" borderId="0" xfId="4" applyFont="1" applyAlignment="1">
      <alignment horizontal="right" vertical="center"/>
    </xf>
    <xf numFmtId="49" fontId="4" fillId="0" borderId="0" xfId="4" applyNumberFormat="1" applyAlignment="1">
      <alignment vertical="center"/>
    </xf>
    <xf numFmtId="0" fontId="6" fillId="0" borderId="0" xfId="4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8" fontId="10" fillId="0" borderId="0" xfId="0" applyNumberFormat="1" applyFont="1" applyFill="1" applyAlignment="1">
      <alignment horizontal="right" vertical="center"/>
    </xf>
    <xf numFmtId="8" fontId="11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top"/>
    </xf>
    <xf numFmtId="8" fontId="13" fillId="0" borderId="0" xfId="0" applyNumberFormat="1" applyFont="1" applyAlignment="1">
      <alignment horizontal="right" vertical="top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8" fontId="13" fillId="0" borderId="1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8" fontId="13" fillId="0" borderId="23" xfId="0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 vertical="center"/>
    </xf>
    <xf numFmtId="8" fontId="13" fillId="0" borderId="16" xfId="0" applyNumberFormat="1" applyFont="1" applyBorder="1" applyAlignment="1">
      <alignment horizontal="right" vertical="center"/>
    </xf>
    <xf numFmtId="8" fontId="13" fillId="0" borderId="28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8" fontId="13" fillId="0" borderId="1" xfId="0" applyNumberFormat="1" applyFont="1" applyFill="1" applyBorder="1" applyAlignment="1">
      <alignment horizontal="right" vertical="center"/>
    </xf>
    <xf numFmtId="0" fontId="13" fillId="0" borderId="0" xfId="0" applyFont="1" applyAlignment="1"/>
    <xf numFmtId="8" fontId="14" fillId="5" borderId="25" xfId="0" applyNumberFormat="1" applyFont="1" applyFill="1" applyBorder="1" applyAlignment="1">
      <alignment horizontal="right" vertical="center"/>
    </xf>
    <xf numFmtId="8" fontId="14" fillId="2" borderId="29" xfId="0" applyNumberFormat="1" applyFont="1" applyFill="1" applyBorder="1" applyAlignment="1">
      <alignment horizontal="right" vertical="center"/>
    </xf>
    <xf numFmtId="8" fontId="15" fillId="2" borderId="3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left" vertical="center"/>
    </xf>
    <xf numFmtId="49" fontId="6" fillId="6" borderId="0" xfId="4" applyNumberFormat="1" applyFont="1" applyFill="1" applyAlignment="1" applyProtection="1">
      <alignment horizontal="left" vertical="center"/>
      <protection locked="0"/>
    </xf>
    <xf numFmtId="49" fontId="6" fillId="6" borderId="0" xfId="4" applyNumberFormat="1" applyFont="1" applyFill="1" applyBorder="1" applyAlignment="1" applyProtection="1">
      <alignment horizontal="left" vertical="center"/>
      <protection locked="0"/>
    </xf>
    <xf numFmtId="49" fontId="6" fillId="6" borderId="0" xfId="4" applyNumberFormat="1" applyFont="1" applyFill="1" applyBorder="1" applyAlignment="1" applyProtection="1">
      <alignment horizontal="right" vertical="center"/>
      <protection locked="0"/>
    </xf>
    <xf numFmtId="0" fontId="4" fillId="0" borderId="0" xfId="4" applyBorder="1" applyAlignment="1">
      <alignment vertical="center"/>
    </xf>
    <xf numFmtId="49" fontId="6" fillId="6" borderId="0" xfId="4" applyNumberFormat="1" applyFont="1" applyFill="1" applyBorder="1" applyAlignment="1" applyProtection="1">
      <alignment horizontal="left" vertical="center"/>
      <protection locked="0"/>
    </xf>
    <xf numFmtId="6" fontId="9" fillId="0" borderId="16" xfId="4" applyNumberFormat="1" applyFont="1" applyBorder="1" applyAlignment="1">
      <alignment horizontal="right"/>
    </xf>
    <xf numFmtId="6" fontId="9" fillId="2" borderId="1" xfId="4" applyNumberFormat="1" applyFont="1" applyFill="1" applyBorder="1" applyAlignment="1">
      <alignment horizontal="right" vertical="center"/>
    </xf>
    <xf numFmtId="6" fontId="12" fillId="0" borderId="9" xfId="4" applyNumberFormat="1" applyFont="1" applyBorder="1" applyAlignment="1">
      <alignment horizontal="right"/>
    </xf>
    <xf numFmtId="6" fontId="12" fillId="0" borderId="16" xfId="4" applyNumberFormat="1" applyFont="1" applyBorder="1" applyAlignment="1">
      <alignment horizontal="right"/>
    </xf>
    <xf numFmtId="6" fontId="12" fillId="0" borderId="7" xfId="4" applyNumberFormat="1" applyFont="1" applyBorder="1" applyAlignment="1">
      <alignment horizontal="right"/>
    </xf>
    <xf numFmtId="6" fontId="9" fillId="0" borderId="17" xfId="4" applyNumberFormat="1" applyFont="1" applyBorder="1" applyAlignment="1">
      <alignment horizontal="right"/>
    </xf>
    <xf numFmtId="6" fontId="12" fillId="0" borderId="17" xfId="4" applyNumberFormat="1" applyFont="1" applyBorder="1" applyAlignment="1">
      <alignment horizontal="right"/>
    </xf>
    <xf numFmtId="6" fontId="9" fillId="0" borderId="17" xfId="4" applyNumberFormat="1" applyFont="1" applyFill="1" applyBorder="1" applyAlignment="1">
      <alignment horizontal="right"/>
    </xf>
    <xf numFmtId="6" fontId="9" fillId="2" borderId="5" xfId="4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49" fontId="10" fillId="0" borderId="0" xfId="4" applyNumberFormat="1" applyFont="1" applyAlignment="1">
      <alignment horizontal="left" vertical="top" wrapText="1"/>
    </xf>
    <xf numFmtId="49" fontId="6" fillId="6" borderId="0" xfId="4" applyNumberFormat="1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8" fontId="13" fillId="0" borderId="18" xfId="0" applyNumberFormat="1" applyFont="1" applyBorder="1" applyAlignment="1">
      <alignment horizontal="right" vertical="center"/>
    </xf>
    <xf numFmtId="8" fontId="13" fillId="0" borderId="32" xfId="0" applyNumberFormat="1" applyFont="1" applyBorder="1" applyAlignment="1">
      <alignment horizontal="right" vertical="center"/>
    </xf>
    <xf numFmtId="8" fontId="13" fillId="0" borderId="23" xfId="0" applyNumberFormat="1" applyFont="1" applyBorder="1" applyAlignment="1">
      <alignment horizontal="right" vertical="center"/>
    </xf>
    <xf numFmtId="8" fontId="13" fillId="0" borderId="28" xfId="0" applyNumberFormat="1" applyFont="1" applyBorder="1" applyAlignment="1">
      <alignment horizontal="right" vertical="center"/>
    </xf>
    <xf numFmtId="0" fontId="4" fillId="0" borderId="0" xfId="4" applyAlignment="1">
      <alignment vertical="center" shrinkToFit="1"/>
    </xf>
    <xf numFmtId="0" fontId="11" fillId="0" borderId="0" xfId="4" applyFont="1" applyAlignment="1">
      <alignment vertical="top" shrinkToFit="1"/>
    </xf>
    <xf numFmtId="0" fontId="6" fillId="0" borderId="0" xfId="4" applyFont="1" applyAlignment="1">
      <alignment horizontal="right" vertical="center" shrinkToFit="1"/>
    </xf>
    <xf numFmtId="0" fontId="4" fillId="0" borderId="0" xfId="4" applyBorder="1" applyAlignment="1">
      <alignment vertical="center" shrinkToFit="1"/>
    </xf>
    <xf numFmtId="49" fontId="6" fillId="6" borderId="0" xfId="4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4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left" vertical="center" shrinkToFit="1"/>
    </xf>
    <xf numFmtId="0" fontId="12" fillId="0" borderId="0" xfId="4" applyFont="1" applyFill="1" applyAlignment="1">
      <alignment horizontal="left"/>
    </xf>
    <xf numFmtId="0" fontId="12" fillId="0" borderId="0" xfId="4" applyFont="1" applyFill="1"/>
    <xf numFmtId="165" fontId="12" fillId="0" borderId="7" xfId="4" applyNumberFormat="1" applyFont="1" applyFill="1" applyBorder="1"/>
    <xf numFmtId="6" fontId="12" fillId="0" borderId="7" xfId="4" applyNumberFormat="1" applyFont="1" applyFill="1" applyBorder="1" applyAlignment="1">
      <alignment horizontal="right"/>
    </xf>
    <xf numFmtId="6" fontId="12" fillId="0" borderId="17" xfId="4" applyNumberFormat="1" applyFont="1" applyFill="1" applyBorder="1" applyAlignment="1">
      <alignment horizontal="right"/>
    </xf>
    <xf numFmtId="14" fontId="6" fillId="0" borderId="0" xfId="4" applyNumberFormat="1" applyFont="1" applyFill="1" applyAlignment="1">
      <alignment horizontal="left"/>
    </xf>
    <xf numFmtId="49" fontId="10" fillId="0" borderId="0" xfId="4" applyNumberFormat="1" applyFont="1" applyAlignment="1">
      <alignment horizontal="left" vertical="top" wrapText="1"/>
    </xf>
    <xf numFmtId="14" fontId="6" fillId="0" borderId="0" xfId="4" applyNumberFormat="1" applyFont="1" applyAlignment="1">
      <alignment horizontal="center" vertical="center"/>
    </xf>
    <xf numFmtId="49" fontId="6" fillId="6" borderId="0" xfId="4" applyNumberFormat="1" applyFont="1" applyFill="1" applyAlignment="1" applyProtection="1">
      <alignment horizontal="right" vertical="center"/>
      <protection locked="0"/>
    </xf>
    <xf numFmtId="0" fontId="13" fillId="0" borderId="0" xfId="0" applyFont="1"/>
    <xf numFmtId="8" fontId="10" fillId="0" borderId="0" xfId="0" applyNumberFormat="1" applyFont="1" applyAlignment="1">
      <alignment horizontal="right" vertical="center"/>
    </xf>
    <xf numFmtId="14" fontId="6" fillId="0" borderId="0" xfId="4" applyNumberFormat="1" applyFont="1" applyFill="1" applyAlignment="1">
      <alignment horizontal="center" vertical="center"/>
    </xf>
    <xf numFmtId="8" fontId="14" fillId="2" borderId="30" xfId="0" applyNumberFormat="1" applyFont="1" applyFill="1" applyBorder="1" applyAlignment="1">
      <alignment horizontal="right" vertical="center"/>
    </xf>
    <xf numFmtId="8" fontId="13" fillId="7" borderId="1" xfId="0" applyNumberFormat="1" applyFont="1" applyFill="1" applyBorder="1" applyAlignment="1">
      <alignment horizontal="right" vertical="center"/>
    </xf>
    <xf numFmtId="8" fontId="13" fillId="7" borderId="16" xfId="0" applyNumberFormat="1" applyFont="1" applyFill="1" applyBorder="1" applyAlignment="1">
      <alignment horizontal="right" vertical="center"/>
    </xf>
    <xf numFmtId="6" fontId="4" fillId="0" borderId="11" xfId="4" applyNumberFormat="1" applyFont="1" applyBorder="1" applyAlignment="1">
      <alignment horizontal="right" vertical="center"/>
    </xf>
    <xf numFmtId="6" fontId="4" fillId="0" borderId="12" xfId="4" applyNumberFormat="1" applyFont="1" applyBorder="1" applyAlignment="1">
      <alignment horizontal="right" vertical="center"/>
    </xf>
    <xf numFmtId="6" fontId="5" fillId="2" borderId="14" xfId="4" applyNumberFormat="1" applyFont="1" applyFill="1" applyBorder="1" applyAlignment="1">
      <alignment horizontal="right" vertical="center"/>
    </xf>
    <xf numFmtId="6" fontId="5" fillId="2" borderId="15" xfId="4" applyNumberFormat="1" applyFont="1" applyFill="1" applyBorder="1" applyAlignment="1">
      <alignment horizontal="right" vertical="center"/>
    </xf>
    <xf numFmtId="49" fontId="10" fillId="0" borderId="0" xfId="4" applyNumberFormat="1" applyFont="1" applyAlignment="1">
      <alignment horizontal="left" vertical="top" wrapText="1"/>
    </xf>
    <xf numFmtId="49" fontId="6" fillId="6" borderId="0" xfId="4" applyNumberFormat="1" applyFont="1" applyFill="1" applyBorder="1" applyAlignment="1" applyProtection="1">
      <alignment horizontal="left" vertical="center"/>
      <protection locked="0"/>
    </xf>
    <xf numFmtId="6" fontId="4" fillId="0" borderId="2" xfId="4" applyNumberFormat="1" applyFont="1" applyBorder="1" applyAlignment="1">
      <alignment horizontal="right" vertical="center"/>
    </xf>
    <xf numFmtId="6" fontId="4" fillId="0" borderId="9" xfId="4" applyNumberFormat="1" applyFont="1" applyBorder="1" applyAlignment="1">
      <alignment horizontal="right" vertical="center"/>
    </xf>
    <xf numFmtId="6" fontId="4" fillId="0" borderId="0" xfId="4" applyNumberFormat="1" applyFont="1" applyAlignment="1">
      <alignment horizontal="right" vertical="center"/>
    </xf>
    <xf numFmtId="6" fontId="4" fillId="0" borderId="7" xfId="4" applyNumberFormat="1" applyFont="1" applyBorder="1" applyAlignment="1">
      <alignment horizontal="right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8" fontId="14" fillId="5" borderId="20" xfId="0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right" vertical="center" wrapText="1"/>
    </xf>
    <xf numFmtId="0" fontId="14" fillId="5" borderId="26" xfId="0" applyFont="1" applyFill="1" applyBorder="1" applyAlignment="1">
      <alignment horizontal="righ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167" fontId="14" fillId="5" borderId="20" xfId="0" applyNumberFormat="1" applyFont="1" applyFill="1" applyBorder="1" applyAlignment="1">
      <alignment horizontal="center" vertical="center"/>
    </xf>
    <xf numFmtId="167" fontId="14" fillId="5" borderId="25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0" borderId="0" xfId="4" applyAlignment="1">
      <alignment horizontal="left" shrinkToFit="1"/>
    </xf>
    <xf numFmtId="0" fontId="13" fillId="0" borderId="1" xfId="0" applyFont="1" applyBorder="1" applyAlignment="1">
      <alignment horizontal="left" vertical="center" wrapText="1"/>
    </xf>
    <xf numFmtId="8" fontId="14" fillId="5" borderId="35" xfId="0" applyNumberFormat="1" applyFont="1" applyFill="1" applyBorder="1" applyAlignment="1">
      <alignment horizontal="right" vertical="center"/>
    </xf>
    <xf numFmtId="8" fontId="14" fillId="5" borderId="36" xfId="0" applyNumberFormat="1" applyFont="1" applyFill="1" applyBorder="1" applyAlignment="1">
      <alignment horizontal="right" vertical="center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5" xfId="0" applyFont="1" applyFill="1" applyBorder="1" applyAlignment="1">
      <alignment horizontal="center" vertical="center" shrinkToFit="1"/>
    </xf>
    <xf numFmtId="8" fontId="14" fillId="5" borderId="33" xfId="0" applyNumberFormat="1" applyFont="1" applyFill="1" applyBorder="1" applyAlignment="1">
      <alignment horizontal="right" vertical="center"/>
    </xf>
    <xf numFmtId="8" fontId="14" fillId="5" borderId="34" xfId="0" applyNumberFormat="1" applyFont="1" applyFill="1" applyBorder="1" applyAlignment="1">
      <alignment horizontal="right" vertical="center"/>
    </xf>
  </cellXfs>
  <cellStyles count="7">
    <cellStyle name="Čárka 2" xfId="2" xr:uid="{6AD4E781-8518-43BF-A395-DAEB751705E7}"/>
    <cellStyle name="Čárka 3" xfId="6" xr:uid="{D179C5BD-244D-49E1-8015-E787D02539FF}"/>
    <cellStyle name="Hypertextový odkaz 2" xfId="3" xr:uid="{B8DBB671-4B86-4965-A6BE-CC97CC8EA2F5}"/>
    <cellStyle name="Normální" xfId="0" builtinId="0"/>
    <cellStyle name="Normální 2" xfId="1" xr:uid="{23531A3A-A6E6-40DA-970E-033FD74AC973}"/>
    <cellStyle name="Normální 3" xfId="4" xr:uid="{4093F191-7AA5-44B4-97FF-FC38A887276A}"/>
    <cellStyle name="Normální 4" xfId="5" xr:uid="{3F032DBB-1C8C-4381-AF3F-FA630B34D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ive01.drive.dragon-cloud.org/Termoplus/P&#345;erov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1 01 Kl"/>
      <sheetName val="01 01 Pol"/>
      <sheetName val="01 02 KL"/>
      <sheetName val="01 02 Pol"/>
      <sheetName val="01 03 Kl"/>
      <sheetName val="01 03 Pol"/>
    </sheetNames>
    <sheetDataSet>
      <sheetData sheetId="0"/>
      <sheetData sheetId="1">
        <row r="25">
          <cell r="G25">
            <v>17039161.139399998</v>
          </cell>
        </row>
        <row r="28">
          <cell r="G28">
            <v>17039161.139399998</v>
          </cell>
        </row>
      </sheetData>
      <sheetData sheetId="2"/>
      <sheetData sheetId="3">
        <row r="21">
          <cell r="H21">
            <v>19715961.855425</v>
          </cell>
        </row>
      </sheetData>
      <sheetData sheetId="4"/>
      <sheetData sheetId="5">
        <row r="41">
          <cell r="H41">
            <v>1579000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99DE-93E3-4576-BCC2-901E97DC70CC}">
  <sheetPr>
    <pageSetUpPr fitToPage="1"/>
  </sheetPr>
  <dimension ref="A1:O40"/>
  <sheetViews>
    <sheetView showGridLines="0" topLeftCell="B16" zoomScale="115" zoomScaleNormal="115" zoomScaleSheetLayoutView="75" workbookViewId="0">
      <selection activeCell="D43" sqref="D43"/>
    </sheetView>
  </sheetViews>
  <sheetFormatPr defaultRowHeight="12.75" x14ac:dyDescent="0.2"/>
  <cols>
    <col min="1" max="1" width="0.5703125" style="4" hidden="1" customWidth="1"/>
    <col min="2" max="2" width="7.140625" style="4" customWidth="1"/>
    <col min="3" max="3" width="9.140625" style="4"/>
    <col min="4" max="4" width="19.7109375" style="4" customWidth="1"/>
    <col min="5" max="5" width="6.85546875" style="4" customWidth="1"/>
    <col min="6" max="6" width="13.140625" style="4" customWidth="1"/>
    <col min="7" max="7" width="12.42578125" style="4" customWidth="1"/>
    <col min="8" max="8" width="13.5703125" style="4" customWidth="1"/>
    <col min="9" max="9" width="11.42578125" style="4" customWidth="1"/>
    <col min="10" max="10" width="7" style="4" customWidth="1"/>
    <col min="11" max="15" width="10.7109375" style="4" customWidth="1"/>
    <col min="16" max="256" width="9.140625" style="4"/>
    <col min="257" max="257" width="0" style="4" hidden="1" customWidth="1"/>
    <col min="258" max="258" width="7.140625" style="4" customWidth="1"/>
    <col min="259" max="259" width="9.140625" style="4"/>
    <col min="260" max="260" width="19.7109375" style="4" customWidth="1"/>
    <col min="261" max="261" width="6.85546875" style="4" customWidth="1"/>
    <col min="262" max="262" width="13.140625" style="4" customWidth="1"/>
    <col min="263" max="263" width="12.42578125" style="4" customWidth="1"/>
    <col min="264" max="264" width="13.5703125" style="4" customWidth="1"/>
    <col min="265" max="265" width="11.42578125" style="4" customWidth="1"/>
    <col min="266" max="266" width="7" style="4" customWidth="1"/>
    <col min="267" max="271" width="10.7109375" style="4" customWidth="1"/>
    <col min="272" max="512" width="9.140625" style="4"/>
    <col min="513" max="513" width="0" style="4" hidden="1" customWidth="1"/>
    <col min="514" max="514" width="7.140625" style="4" customWidth="1"/>
    <col min="515" max="515" width="9.140625" style="4"/>
    <col min="516" max="516" width="19.7109375" style="4" customWidth="1"/>
    <col min="517" max="517" width="6.85546875" style="4" customWidth="1"/>
    <col min="518" max="518" width="13.140625" style="4" customWidth="1"/>
    <col min="519" max="519" width="12.42578125" style="4" customWidth="1"/>
    <col min="520" max="520" width="13.5703125" style="4" customWidth="1"/>
    <col min="521" max="521" width="11.42578125" style="4" customWidth="1"/>
    <col min="522" max="522" width="7" style="4" customWidth="1"/>
    <col min="523" max="527" width="10.7109375" style="4" customWidth="1"/>
    <col min="528" max="768" width="9.140625" style="4"/>
    <col min="769" max="769" width="0" style="4" hidden="1" customWidth="1"/>
    <col min="770" max="770" width="7.140625" style="4" customWidth="1"/>
    <col min="771" max="771" width="9.140625" style="4"/>
    <col min="772" max="772" width="19.7109375" style="4" customWidth="1"/>
    <col min="773" max="773" width="6.85546875" style="4" customWidth="1"/>
    <col min="774" max="774" width="13.140625" style="4" customWidth="1"/>
    <col min="775" max="775" width="12.42578125" style="4" customWidth="1"/>
    <col min="776" max="776" width="13.5703125" style="4" customWidth="1"/>
    <col min="777" max="777" width="11.42578125" style="4" customWidth="1"/>
    <col min="778" max="778" width="7" style="4" customWidth="1"/>
    <col min="779" max="783" width="10.7109375" style="4" customWidth="1"/>
    <col min="784" max="1024" width="9.140625" style="4"/>
    <col min="1025" max="1025" width="0" style="4" hidden="1" customWidth="1"/>
    <col min="1026" max="1026" width="7.140625" style="4" customWidth="1"/>
    <col min="1027" max="1027" width="9.140625" style="4"/>
    <col min="1028" max="1028" width="19.7109375" style="4" customWidth="1"/>
    <col min="1029" max="1029" width="6.85546875" style="4" customWidth="1"/>
    <col min="1030" max="1030" width="13.140625" style="4" customWidth="1"/>
    <col min="1031" max="1031" width="12.42578125" style="4" customWidth="1"/>
    <col min="1032" max="1032" width="13.5703125" style="4" customWidth="1"/>
    <col min="1033" max="1033" width="11.42578125" style="4" customWidth="1"/>
    <col min="1034" max="1034" width="7" style="4" customWidth="1"/>
    <col min="1035" max="1039" width="10.7109375" style="4" customWidth="1"/>
    <col min="1040" max="1280" width="9.140625" style="4"/>
    <col min="1281" max="1281" width="0" style="4" hidden="1" customWidth="1"/>
    <col min="1282" max="1282" width="7.140625" style="4" customWidth="1"/>
    <col min="1283" max="1283" width="9.140625" style="4"/>
    <col min="1284" max="1284" width="19.7109375" style="4" customWidth="1"/>
    <col min="1285" max="1285" width="6.85546875" style="4" customWidth="1"/>
    <col min="1286" max="1286" width="13.140625" style="4" customWidth="1"/>
    <col min="1287" max="1287" width="12.42578125" style="4" customWidth="1"/>
    <col min="1288" max="1288" width="13.5703125" style="4" customWidth="1"/>
    <col min="1289" max="1289" width="11.42578125" style="4" customWidth="1"/>
    <col min="1290" max="1290" width="7" style="4" customWidth="1"/>
    <col min="1291" max="1295" width="10.7109375" style="4" customWidth="1"/>
    <col min="1296" max="1536" width="9.140625" style="4"/>
    <col min="1537" max="1537" width="0" style="4" hidden="1" customWidth="1"/>
    <col min="1538" max="1538" width="7.140625" style="4" customWidth="1"/>
    <col min="1539" max="1539" width="9.140625" style="4"/>
    <col min="1540" max="1540" width="19.7109375" style="4" customWidth="1"/>
    <col min="1541" max="1541" width="6.85546875" style="4" customWidth="1"/>
    <col min="1542" max="1542" width="13.140625" style="4" customWidth="1"/>
    <col min="1543" max="1543" width="12.42578125" style="4" customWidth="1"/>
    <col min="1544" max="1544" width="13.5703125" style="4" customWidth="1"/>
    <col min="1545" max="1545" width="11.42578125" style="4" customWidth="1"/>
    <col min="1546" max="1546" width="7" style="4" customWidth="1"/>
    <col min="1547" max="1551" width="10.7109375" style="4" customWidth="1"/>
    <col min="1552" max="1792" width="9.140625" style="4"/>
    <col min="1793" max="1793" width="0" style="4" hidden="1" customWidth="1"/>
    <col min="1794" max="1794" width="7.140625" style="4" customWidth="1"/>
    <col min="1795" max="1795" width="9.140625" style="4"/>
    <col min="1796" max="1796" width="19.7109375" style="4" customWidth="1"/>
    <col min="1797" max="1797" width="6.85546875" style="4" customWidth="1"/>
    <col min="1798" max="1798" width="13.140625" style="4" customWidth="1"/>
    <col min="1799" max="1799" width="12.42578125" style="4" customWidth="1"/>
    <col min="1800" max="1800" width="13.5703125" style="4" customWidth="1"/>
    <col min="1801" max="1801" width="11.42578125" style="4" customWidth="1"/>
    <col min="1802" max="1802" width="7" style="4" customWidth="1"/>
    <col min="1803" max="1807" width="10.7109375" style="4" customWidth="1"/>
    <col min="1808" max="2048" width="9.140625" style="4"/>
    <col min="2049" max="2049" width="0" style="4" hidden="1" customWidth="1"/>
    <col min="2050" max="2050" width="7.140625" style="4" customWidth="1"/>
    <col min="2051" max="2051" width="9.140625" style="4"/>
    <col min="2052" max="2052" width="19.7109375" style="4" customWidth="1"/>
    <col min="2053" max="2053" width="6.85546875" style="4" customWidth="1"/>
    <col min="2054" max="2054" width="13.140625" style="4" customWidth="1"/>
    <col min="2055" max="2055" width="12.42578125" style="4" customWidth="1"/>
    <col min="2056" max="2056" width="13.5703125" style="4" customWidth="1"/>
    <col min="2057" max="2057" width="11.42578125" style="4" customWidth="1"/>
    <col min="2058" max="2058" width="7" style="4" customWidth="1"/>
    <col min="2059" max="2063" width="10.7109375" style="4" customWidth="1"/>
    <col min="2064" max="2304" width="9.140625" style="4"/>
    <col min="2305" max="2305" width="0" style="4" hidden="1" customWidth="1"/>
    <col min="2306" max="2306" width="7.140625" style="4" customWidth="1"/>
    <col min="2307" max="2307" width="9.140625" style="4"/>
    <col min="2308" max="2308" width="19.7109375" style="4" customWidth="1"/>
    <col min="2309" max="2309" width="6.85546875" style="4" customWidth="1"/>
    <col min="2310" max="2310" width="13.140625" style="4" customWidth="1"/>
    <col min="2311" max="2311" width="12.42578125" style="4" customWidth="1"/>
    <col min="2312" max="2312" width="13.5703125" style="4" customWidth="1"/>
    <col min="2313" max="2313" width="11.42578125" style="4" customWidth="1"/>
    <col min="2314" max="2314" width="7" style="4" customWidth="1"/>
    <col min="2315" max="2319" width="10.7109375" style="4" customWidth="1"/>
    <col min="2320" max="2560" width="9.140625" style="4"/>
    <col min="2561" max="2561" width="0" style="4" hidden="1" customWidth="1"/>
    <col min="2562" max="2562" width="7.140625" style="4" customWidth="1"/>
    <col min="2563" max="2563" width="9.140625" style="4"/>
    <col min="2564" max="2564" width="19.7109375" style="4" customWidth="1"/>
    <col min="2565" max="2565" width="6.85546875" style="4" customWidth="1"/>
    <col min="2566" max="2566" width="13.140625" style="4" customWidth="1"/>
    <col min="2567" max="2567" width="12.42578125" style="4" customWidth="1"/>
    <col min="2568" max="2568" width="13.5703125" style="4" customWidth="1"/>
    <col min="2569" max="2569" width="11.42578125" style="4" customWidth="1"/>
    <col min="2570" max="2570" width="7" style="4" customWidth="1"/>
    <col min="2571" max="2575" width="10.7109375" style="4" customWidth="1"/>
    <col min="2576" max="2816" width="9.140625" style="4"/>
    <col min="2817" max="2817" width="0" style="4" hidden="1" customWidth="1"/>
    <col min="2818" max="2818" width="7.140625" style="4" customWidth="1"/>
    <col min="2819" max="2819" width="9.140625" style="4"/>
    <col min="2820" max="2820" width="19.7109375" style="4" customWidth="1"/>
    <col min="2821" max="2821" width="6.85546875" style="4" customWidth="1"/>
    <col min="2822" max="2822" width="13.140625" style="4" customWidth="1"/>
    <col min="2823" max="2823" width="12.42578125" style="4" customWidth="1"/>
    <col min="2824" max="2824" width="13.5703125" style="4" customWidth="1"/>
    <col min="2825" max="2825" width="11.42578125" style="4" customWidth="1"/>
    <col min="2826" max="2826" width="7" style="4" customWidth="1"/>
    <col min="2827" max="2831" width="10.7109375" style="4" customWidth="1"/>
    <col min="2832" max="3072" width="9.140625" style="4"/>
    <col min="3073" max="3073" width="0" style="4" hidden="1" customWidth="1"/>
    <col min="3074" max="3074" width="7.140625" style="4" customWidth="1"/>
    <col min="3075" max="3075" width="9.140625" style="4"/>
    <col min="3076" max="3076" width="19.7109375" style="4" customWidth="1"/>
    <col min="3077" max="3077" width="6.85546875" style="4" customWidth="1"/>
    <col min="3078" max="3078" width="13.140625" style="4" customWidth="1"/>
    <col min="3079" max="3079" width="12.42578125" style="4" customWidth="1"/>
    <col min="3080" max="3080" width="13.5703125" style="4" customWidth="1"/>
    <col min="3081" max="3081" width="11.42578125" style="4" customWidth="1"/>
    <col min="3082" max="3082" width="7" style="4" customWidth="1"/>
    <col min="3083" max="3087" width="10.7109375" style="4" customWidth="1"/>
    <col min="3088" max="3328" width="9.140625" style="4"/>
    <col min="3329" max="3329" width="0" style="4" hidden="1" customWidth="1"/>
    <col min="3330" max="3330" width="7.140625" style="4" customWidth="1"/>
    <col min="3331" max="3331" width="9.140625" style="4"/>
    <col min="3332" max="3332" width="19.7109375" style="4" customWidth="1"/>
    <col min="3333" max="3333" width="6.85546875" style="4" customWidth="1"/>
    <col min="3334" max="3334" width="13.140625" style="4" customWidth="1"/>
    <col min="3335" max="3335" width="12.42578125" style="4" customWidth="1"/>
    <col min="3336" max="3336" width="13.5703125" style="4" customWidth="1"/>
    <col min="3337" max="3337" width="11.42578125" style="4" customWidth="1"/>
    <col min="3338" max="3338" width="7" style="4" customWidth="1"/>
    <col min="3339" max="3343" width="10.7109375" style="4" customWidth="1"/>
    <col min="3344" max="3584" width="9.140625" style="4"/>
    <col min="3585" max="3585" width="0" style="4" hidden="1" customWidth="1"/>
    <col min="3586" max="3586" width="7.140625" style="4" customWidth="1"/>
    <col min="3587" max="3587" width="9.140625" style="4"/>
    <col min="3588" max="3588" width="19.7109375" style="4" customWidth="1"/>
    <col min="3589" max="3589" width="6.85546875" style="4" customWidth="1"/>
    <col min="3590" max="3590" width="13.140625" style="4" customWidth="1"/>
    <col min="3591" max="3591" width="12.42578125" style="4" customWidth="1"/>
    <col min="3592" max="3592" width="13.5703125" style="4" customWidth="1"/>
    <col min="3593" max="3593" width="11.42578125" style="4" customWidth="1"/>
    <col min="3594" max="3594" width="7" style="4" customWidth="1"/>
    <col min="3595" max="3599" width="10.7109375" style="4" customWidth="1"/>
    <col min="3600" max="3840" width="9.140625" style="4"/>
    <col min="3841" max="3841" width="0" style="4" hidden="1" customWidth="1"/>
    <col min="3842" max="3842" width="7.140625" style="4" customWidth="1"/>
    <col min="3843" max="3843" width="9.140625" style="4"/>
    <col min="3844" max="3844" width="19.7109375" style="4" customWidth="1"/>
    <col min="3845" max="3845" width="6.85546875" style="4" customWidth="1"/>
    <col min="3846" max="3846" width="13.140625" style="4" customWidth="1"/>
    <col min="3847" max="3847" width="12.42578125" style="4" customWidth="1"/>
    <col min="3848" max="3848" width="13.5703125" style="4" customWidth="1"/>
    <col min="3849" max="3849" width="11.42578125" style="4" customWidth="1"/>
    <col min="3850" max="3850" width="7" style="4" customWidth="1"/>
    <col min="3851" max="3855" width="10.7109375" style="4" customWidth="1"/>
    <col min="3856" max="4096" width="9.140625" style="4"/>
    <col min="4097" max="4097" width="0" style="4" hidden="1" customWidth="1"/>
    <col min="4098" max="4098" width="7.140625" style="4" customWidth="1"/>
    <col min="4099" max="4099" width="9.140625" style="4"/>
    <col min="4100" max="4100" width="19.7109375" style="4" customWidth="1"/>
    <col min="4101" max="4101" width="6.85546875" style="4" customWidth="1"/>
    <col min="4102" max="4102" width="13.140625" style="4" customWidth="1"/>
    <col min="4103" max="4103" width="12.42578125" style="4" customWidth="1"/>
    <col min="4104" max="4104" width="13.5703125" style="4" customWidth="1"/>
    <col min="4105" max="4105" width="11.42578125" style="4" customWidth="1"/>
    <col min="4106" max="4106" width="7" style="4" customWidth="1"/>
    <col min="4107" max="4111" width="10.7109375" style="4" customWidth="1"/>
    <col min="4112" max="4352" width="9.140625" style="4"/>
    <col min="4353" max="4353" width="0" style="4" hidden="1" customWidth="1"/>
    <col min="4354" max="4354" width="7.140625" style="4" customWidth="1"/>
    <col min="4355" max="4355" width="9.140625" style="4"/>
    <col min="4356" max="4356" width="19.7109375" style="4" customWidth="1"/>
    <col min="4357" max="4357" width="6.85546875" style="4" customWidth="1"/>
    <col min="4358" max="4358" width="13.140625" style="4" customWidth="1"/>
    <col min="4359" max="4359" width="12.42578125" style="4" customWidth="1"/>
    <col min="4360" max="4360" width="13.5703125" style="4" customWidth="1"/>
    <col min="4361" max="4361" width="11.42578125" style="4" customWidth="1"/>
    <col min="4362" max="4362" width="7" style="4" customWidth="1"/>
    <col min="4363" max="4367" width="10.7109375" style="4" customWidth="1"/>
    <col min="4368" max="4608" width="9.140625" style="4"/>
    <col min="4609" max="4609" width="0" style="4" hidden="1" customWidth="1"/>
    <col min="4610" max="4610" width="7.140625" style="4" customWidth="1"/>
    <col min="4611" max="4611" width="9.140625" style="4"/>
    <col min="4612" max="4612" width="19.7109375" style="4" customWidth="1"/>
    <col min="4613" max="4613" width="6.85546875" style="4" customWidth="1"/>
    <col min="4614" max="4614" width="13.140625" style="4" customWidth="1"/>
    <col min="4615" max="4615" width="12.42578125" style="4" customWidth="1"/>
    <col min="4616" max="4616" width="13.5703125" style="4" customWidth="1"/>
    <col min="4617" max="4617" width="11.42578125" style="4" customWidth="1"/>
    <col min="4618" max="4618" width="7" style="4" customWidth="1"/>
    <col min="4619" max="4623" width="10.7109375" style="4" customWidth="1"/>
    <col min="4624" max="4864" width="9.140625" style="4"/>
    <col min="4865" max="4865" width="0" style="4" hidden="1" customWidth="1"/>
    <col min="4866" max="4866" width="7.140625" style="4" customWidth="1"/>
    <col min="4867" max="4867" width="9.140625" style="4"/>
    <col min="4868" max="4868" width="19.7109375" style="4" customWidth="1"/>
    <col min="4869" max="4869" width="6.85546875" style="4" customWidth="1"/>
    <col min="4870" max="4870" width="13.140625" style="4" customWidth="1"/>
    <col min="4871" max="4871" width="12.42578125" style="4" customWidth="1"/>
    <col min="4872" max="4872" width="13.5703125" style="4" customWidth="1"/>
    <col min="4873" max="4873" width="11.42578125" style="4" customWidth="1"/>
    <col min="4874" max="4874" width="7" style="4" customWidth="1"/>
    <col min="4875" max="4879" width="10.7109375" style="4" customWidth="1"/>
    <col min="4880" max="5120" width="9.140625" style="4"/>
    <col min="5121" max="5121" width="0" style="4" hidden="1" customWidth="1"/>
    <col min="5122" max="5122" width="7.140625" style="4" customWidth="1"/>
    <col min="5123" max="5123" width="9.140625" style="4"/>
    <col min="5124" max="5124" width="19.7109375" style="4" customWidth="1"/>
    <col min="5125" max="5125" width="6.85546875" style="4" customWidth="1"/>
    <col min="5126" max="5126" width="13.140625" style="4" customWidth="1"/>
    <col min="5127" max="5127" width="12.42578125" style="4" customWidth="1"/>
    <col min="5128" max="5128" width="13.5703125" style="4" customWidth="1"/>
    <col min="5129" max="5129" width="11.42578125" style="4" customWidth="1"/>
    <col min="5130" max="5130" width="7" style="4" customWidth="1"/>
    <col min="5131" max="5135" width="10.7109375" style="4" customWidth="1"/>
    <col min="5136" max="5376" width="9.140625" style="4"/>
    <col min="5377" max="5377" width="0" style="4" hidden="1" customWidth="1"/>
    <col min="5378" max="5378" width="7.140625" style="4" customWidth="1"/>
    <col min="5379" max="5379" width="9.140625" style="4"/>
    <col min="5380" max="5380" width="19.7109375" style="4" customWidth="1"/>
    <col min="5381" max="5381" width="6.85546875" style="4" customWidth="1"/>
    <col min="5382" max="5382" width="13.140625" style="4" customWidth="1"/>
    <col min="5383" max="5383" width="12.42578125" style="4" customWidth="1"/>
    <col min="5384" max="5384" width="13.5703125" style="4" customWidth="1"/>
    <col min="5385" max="5385" width="11.42578125" style="4" customWidth="1"/>
    <col min="5386" max="5386" width="7" style="4" customWidth="1"/>
    <col min="5387" max="5391" width="10.7109375" style="4" customWidth="1"/>
    <col min="5392" max="5632" width="9.140625" style="4"/>
    <col min="5633" max="5633" width="0" style="4" hidden="1" customWidth="1"/>
    <col min="5634" max="5634" width="7.140625" style="4" customWidth="1"/>
    <col min="5635" max="5635" width="9.140625" style="4"/>
    <col min="5636" max="5636" width="19.7109375" style="4" customWidth="1"/>
    <col min="5637" max="5637" width="6.85546875" style="4" customWidth="1"/>
    <col min="5638" max="5638" width="13.140625" style="4" customWidth="1"/>
    <col min="5639" max="5639" width="12.42578125" style="4" customWidth="1"/>
    <col min="5640" max="5640" width="13.5703125" style="4" customWidth="1"/>
    <col min="5641" max="5641" width="11.42578125" style="4" customWidth="1"/>
    <col min="5642" max="5642" width="7" style="4" customWidth="1"/>
    <col min="5643" max="5647" width="10.7109375" style="4" customWidth="1"/>
    <col min="5648" max="5888" width="9.140625" style="4"/>
    <col min="5889" max="5889" width="0" style="4" hidden="1" customWidth="1"/>
    <col min="5890" max="5890" width="7.140625" style="4" customWidth="1"/>
    <col min="5891" max="5891" width="9.140625" style="4"/>
    <col min="5892" max="5892" width="19.7109375" style="4" customWidth="1"/>
    <col min="5893" max="5893" width="6.85546875" style="4" customWidth="1"/>
    <col min="5894" max="5894" width="13.140625" style="4" customWidth="1"/>
    <col min="5895" max="5895" width="12.42578125" style="4" customWidth="1"/>
    <col min="5896" max="5896" width="13.5703125" style="4" customWidth="1"/>
    <col min="5897" max="5897" width="11.42578125" style="4" customWidth="1"/>
    <col min="5898" max="5898" width="7" style="4" customWidth="1"/>
    <col min="5899" max="5903" width="10.7109375" style="4" customWidth="1"/>
    <col min="5904" max="6144" width="9.140625" style="4"/>
    <col min="6145" max="6145" width="0" style="4" hidden="1" customWidth="1"/>
    <col min="6146" max="6146" width="7.140625" style="4" customWidth="1"/>
    <col min="6147" max="6147" width="9.140625" style="4"/>
    <col min="6148" max="6148" width="19.7109375" style="4" customWidth="1"/>
    <col min="6149" max="6149" width="6.85546875" style="4" customWidth="1"/>
    <col min="6150" max="6150" width="13.140625" style="4" customWidth="1"/>
    <col min="6151" max="6151" width="12.42578125" style="4" customWidth="1"/>
    <col min="6152" max="6152" width="13.5703125" style="4" customWidth="1"/>
    <col min="6153" max="6153" width="11.42578125" style="4" customWidth="1"/>
    <col min="6154" max="6154" width="7" style="4" customWidth="1"/>
    <col min="6155" max="6159" width="10.7109375" style="4" customWidth="1"/>
    <col min="6160" max="6400" width="9.140625" style="4"/>
    <col min="6401" max="6401" width="0" style="4" hidden="1" customWidth="1"/>
    <col min="6402" max="6402" width="7.140625" style="4" customWidth="1"/>
    <col min="6403" max="6403" width="9.140625" style="4"/>
    <col min="6404" max="6404" width="19.7109375" style="4" customWidth="1"/>
    <col min="6405" max="6405" width="6.85546875" style="4" customWidth="1"/>
    <col min="6406" max="6406" width="13.140625" style="4" customWidth="1"/>
    <col min="6407" max="6407" width="12.42578125" style="4" customWidth="1"/>
    <col min="6408" max="6408" width="13.5703125" style="4" customWidth="1"/>
    <col min="6409" max="6409" width="11.42578125" style="4" customWidth="1"/>
    <col min="6410" max="6410" width="7" style="4" customWidth="1"/>
    <col min="6411" max="6415" width="10.7109375" style="4" customWidth="1"/>
    <col min="6416" max="6656" width="9.140625" style="4"/>
    <col min="6657" max="6657" width="0" style="4" hidden="1" customWidth="1"/>
    <col min="6658" max="6658" width="7.140625" style="4" customWidth="1"/>
    <col min="6659" max="6659" width="9.140625" style="4"/>
    <col min="6660" max="6660" width="19.7109375" style="4" customWidth="1"/>
    <col min="6661" max="6661" width="6.85546875" style="4" customWidth="1"/>
    <col min="6662" max="6662" width="13.140625" style="4" customWidth="1"/>
    <col min="6663" max="6663" width="12.42578125" style="4" customWidth="1"/>
    <col min="6664" max="6664" width="13.5703125" style="4" customWidth="1"/>
    <col min="6665" max="6665" width="11.42578125" style="4" customWidth="1"/>
    <col min="6666" max="6666" width="7" style="4" customWidth="1"/>
    <col min="6667" max="6671" width="10.7109375" style="4" customWidth="1"/>
    <col min="6672" max="6912" width="9.140625" style="4"/>
    <col min="6913" max="6913" width="0" style="4" hidden="1" customWidth="1"/>
    <col min="6914" max="6914" width="7.140625" style="4" customWidth="1"/>
    <col min="6915" max="6915" width="9.140625" style="4"/>
    <col min="6916" max="6916" width="19.7109375" style="4" customWidth="1"/>
    <col min="6917" max="6917" width="6.85546875" style="4" customWidth="1"/>
    <col min="6918" max="6918" width="13.140625" style="4" customWidth="1"/>
    <col min="6919" max="6919" width="12.42578125" style="4" customWidth="1"/>
    <col min="6920" max="6920" width="13.5703125" style="4" customWidth="1"/>
    <col min="6921" max="6921" width="11.42578125" style="4" customWidth="1"/>
    <col min="6922" max="6922" width="7" style="4" customWidth="1"/>
    <col min="6923" max="6927" width="10.7109375" style="4" customWidth="1"/>
    <col min="6928" max="7168" width="9.140625" style="4"/>
    <col min="7169" max="7169" width="0" style="4" hidden="1" customWidth="1"/>
    <col min="7170" max="7170" width="7.140625" style="4" customWidth="1"/>
    <col min="7171" max="7171" width="9.140625" style="4"/>
    <col min="7172" max="7172" width="19.7109375" style="4" customWidth="1"/>
    <col min="7173" max="7173" width="6.85546875" style="4" customWidth="1"/>
    <col min="7174" max="7174" width="13.140625" style="4" customWidth="1"/>
    <col min="7175" max="7175" width="12.42578125" style="4" customWidth="1"/>
    <col min="7176" max="7176" width="13.5703125" style="4" customWidth="1"/>
    <col min="7177" max="7177" width="11.42578125" style="4" customWidth="1"/>
    <col min="7178" max="7178" width="7" style="4" customWidth="1"/>
    <col min="7179" max="7183" width="10.7109375" style="4" customWidth="1"/>
    <col min="7184" max="7424" width="9.140625" style="4"/>
    <col min="7425" max="7425" width="0" style="4" hidden="1" customWidth="1"/>
    <col min="7426" max="7426" width="7.140625" style="4" customWidth="1"/>
    <col min="7427" max="7427" width="9.140625" style="4"/>
    <col min="7428" max="7428" width="19.7109375" style="4" customWidth="1"/>
    <col min="7429" max="7429" width="6.85546875" style="4" customWidth="1"/>
    <col min="7430" max="7430" width="13.140625" style="4" customWidth="1"/>
    <col min="7431" max="7431" width="12.42578125" style="4" customWidth="1"/>
    <col min="7432" max="7432" width="13.5703125" style="4" customWidth="1"/>
    <col min="7433" max="7433" width="11.42578125" style="4" customWidth="1"/>
    <col min="7434" max="7434" width="7" style="4" customWidth="1"/>
    <col min="7435" max="7439" width="10.7109375" style="4" customWidth="1"/>
    <col min="7440" max="7680" width="9.140625" style="4"/>
    <col min="7681" max="7681" width="0" style="4" hidden="1" customWidth="1"/>
    <col min="7682" max="7682" width="7.140625" style="4" customWidth="1"/>
    <col min="7683" max="7683" width="9.140625" style="4"/>
    <col min="7684" max="7684" width="19.7109375" style="4" customWidth="1"/>
    <col min="7685" max="7685" width="6.85546875" style="4" customWidth="1"/>
    <col min="7686" max="7686" width="13.140625" style="4" customWidth="1"/>
    <col min="7687" max="7687" width="12.42578125" style="4" customWidth="1"/>
    <col min="7688" max="7688" width="13.5703125" style="4" customWidth="1"/>
    <col min="7689" max="7689" width="11.42578125" style="4" customWidth="1"/>
    <col min="7690" max="7690" width="7" style="4" customWidth="1"/>
    <col min="7691" max="7695" width="10.7109375" style="4" customWidth="1"/>
    <col min="7696" max="7936" width="9.140625" style="4"/>
    <col min="7937" max="7937" width="0" style="4" hidden="1" customWidth="1"/>
    <col min="7938" max="7938" width="7.140625" style="4" customWidth="1"/>
    <col min="7939" max="7939" width="9.140625" style="4"/>
    <col min="7940" max="7940" width="19.7109375" style="4" customWidth="1"/>
    <col min="7941" max="7941" width="6.85546875" style="4" customWidth="1"/>
    <col min="7942" max="7942" width="13.140625" style="4" customWidth="1"/>
    <col min="7943" max="7943" width="12.42578125" style="4" customWidth="1"/>
    <col min="7944" max="7944" width="13.5703125" style="4" customWidth="1"/>
    <col min="7945" max="7945" width="11.42578125" style="4" customWidth="1"/>
    <col min="7946" max="7946" width="7" style="4" customWidth="1"/>
    <col min="7947" max="7951" width="10.7109375" style="4" customWidth="1"/>
    <col min="7952" max="8192" width="9.140625" style="4"/>
    <col min="8193" max="8193" width="0" style="4" hidden="1" customWidth="1"/>
    <col min="8194" max="8194" width="7.140625" style="4" customWidth="1"/>
    <col min="8195" max="8195" width="9.140625" style="4"/>
    <col min="8196" max="8196" width="19.7109375" style="4" customWidth="1"/>
    <col min="8197" max="8197" width="6.85546875" style="4" customWidth="1"/>
    <col min="8198" max="8198" width="13.140625" style="4" customWidth="1"/>
    <col min="8199" max="8199" width="12.42578125" style="4" customWidth="1"/>
    <col min="8200" max="8200" width="13.5703125" style="4" customWidth="1"/>
    <col min="8201" max="8201" width="11.42578125" style="4" customWidth="1"/>
    <col min="8202" max="8202" width="7" style="4" customWidth="1"/>
    <col min="8203" max="8207" width="10.7109375" style="4" customWidth="1"/>
    <col min="8208" max="8448" width="9.140625" style="4"/>
    <col min="8449" max="8449" width="0" style="4" hidden="1" customWidth="1"/>
    <col min="8450" max="8450" width="7.140625" style="4" customWidth="1"/>
    <col min="8451" max="8451" width="9.140625" style="4"/>
    <col min="8452" max="8452" width="19.7109375" style="4" customWidth="1"/>
    <col min="8453" max="8453" width="6.85546875" style="4" customWidth="1"/>
    <col min="8454" max="8454" width="13.140625" style="4" customWidth="1"/>
    <col min="8455" max="8455" width="12.42578125" style="4" customWidth="1"/>
    <col min="8456" max="8456" width="13.5703125" style="4" customWidth="1"/>
    <col min="8457" max="8457" width="11.42578125" style="4" customWidth="1"/>
    <col min="8458" max="8458" width="7" style="4" customWidth="1"/>
    <col min="8459" max="8463" width="10.7109375" style="4" customWidth="1"/>
    <col min="8464" max="8704" width="9.140625" style="4"/>
    <col min="8705" max="8705" width="0" style="4" hidden="1" customWidth="1"/>
    <col min="8706" max="8706" width="7.140625" style="4" customWidth="1"/>
    <col min="8707" max="8707" width="9.140625" style="4"/>
    <col min="8708" max="8708" width="19.7109375" style="4" customWidth="1"/>
    <col min="8709" max="8709" width="6.85546875" style="4" customWidth="1"/>
    <col min="8710" max="8710" width="13.140625" style="4" customWidth="1"/>
    <col min="8711" max="8711" width="12.42578125" style="4" customWidth="1"/>
    <col min="8712" max="8712" width="13.5703125" style="4" customWidth="1"/>
    <col min="8713" max="8713" width="11.42578125" style="4" customWidth="1"/>
    <col min="8714" max="8714" width="7" style="4" customWidth="1"/>
    <col min="8715" max="8719" width="10.7109375" style="4" customWidth="1"/>
    <col min="8720" max="8960" width="9.140625" style="4"/>
    <col min="8961" max="8961" width="0" style="4" hidden="1" customWidth="1"/>
    <col min="8962" max="8962" width="7.140625" style="4" customWidth="1"/>
    <col min="8963" max="8963" width="9.140625" style="4"/>
    <col min="8964" max="8964" width="19.7109375" style="4" customWidth="1"/>
    <col min="8965" max="8965" width="6.85546875" style="4" customWidth="1"/>
    <col min="8966" max="8966" width="13.140625" style="4" customWidth="1"/>
    <col min="8967" max="8967" width="12.42578125" style="4" customWidth="1"/>
    <col min="8968" max="8968" width="13.5703125" style="4" customWidth="1"/>
    <col min="8969" max="8969" width="11.42578125" style="4" customWidth="1"/>
    <col min="8970" max="8970" width="7" style="4" customWidth="1"/>
    <col min="8971" max="8975" width="10.7109375" style="4" customWidth="1"/>
    <col min="8976" max="9216" width="9.140625" style="4"/>
    <col min="9217" max="9217" width="0" style="4" hidden="1" customWidth="1"/>
    <col min="9218" max="9218" width="7.140625" style="4" customWidth="1"/>
    <col min="9219" max="9219" width="9.140625" style="4"/>
    <col min="9220" max="9220" width="19.7109375" style="4" customWidth="1"/>
    <col min="9221" max="9221" width="6.85546875" style="4" customWidth="1"/>
    <col min="9222" max="9222" width="13.140625" style="4" customWidth="1"/>
    <col min="9223" max="9223" width="12.42578125" style="4" customWidth="1"/>
    <col min="9224" max="9224" width="13.5703125" style="4" customWidth="1"/>
    <col min="9225" max="9225" width="11.42578125" style="4" customWidth="1"/>
    <col min="9226" max="9226" width="7" style="4" customWidth="1"/>
    <col min="9227" max="9231" width="10.7109375" style="4" customWidth="1"/>
    <col min="9232" max="9472" width="9.140625" style="4"/>
    <col min="9473" max="9473" width="0" style="4" hidden="1" customWidth="1"/>
    <col min="9474" max="9474" width="7.140625" style="4" customWidth="1"/>
    <col min="9475" max="9475" width="9.140625" style="4"/>
    <col min="9476" max="9476" width="19.7109375" style="4" customWidth="1"/>
    <col min="9477" max="9477" width="6.85546875" style="4" customWidth="1"/>
    <col min="9478" max="9478" width="13.140625" style="4" customWidth="1"/>
    <col min="9479" max="9479" width="12.42578125" style="4" customWidth="1"/>
    <col min="9480" max="9480" width="13.5703125" style="4" customWidth="1"/>
    <col min="9481" max="9481" width="11.42578125" style="4" customWidth="1"/>
    <col min="9482" max="9482" width="7" style="4" customWidth="1"/>
    <col min="9483" max="9487" width="10.7109375" style="4" customWidth="1"/>
    <col min="9488" max="9728" width="9.140625" style="4"/>
    <col min="9729" max="9729" width="0" style="4" hidden="1" customWidth="1"/>
    <col min="9730" max="9730" width="7.140625" style="4" customWidth="1"/>
    <col min="9731" max="9731" width="9.140625" style="4"/>
    <col min="9732" max="9732" width="19.7109375" style="4" customWidth="1"/>
    <col min="9733" max="9733" width="6.85546875" style="4" customWidth="1"/>
    <col min="9734" max="9734" width="13.140625" style="4" customWidth="1"/>
    <col min="9735" max="9735" width="12.42578125" style="4" customWidth="1"/>
    <col min="9736" max="9736" width="13.5703125" style="4" customWidth="1"/>
    <col min="9737" max="9737" width="11.42578125" style="4" customWidth="1"/>
    <col min="9738" max="9738" width="7" style="4" customWidth="1"/>
    <col min="9739" max="9743" width="10.7109375" style="4" customWidth="1"/>
    <col min="9744" max="9984" width="9.140625" style="4"/>
    <col min="9985" max="9985" width="0" style="4" hidden="1" customWidth="1"/>
    <col min="9986" max="9986" width="7.140625" style="4" customWidth="1"/>
    <col min="9987" max="9987" width="9.140625" style="4"/>
    <col min="9988" max="9988" width="19.7109375" style="4" customWidth="1"/>
    <col min="9989" max="9989" width="6.85546875" style="4" customWidth="1"/>
    <col min="9990" max="9990" width="13.140625" style="4" customWidth="1"/>
    <col min="9991" max="9991" width="12.42578125" style="4" customWidth="1"/>
    <col min="9992" max="9992" width="13.5703125" style="4" customWidth="1"/>
    <col min="9993" max="9993" width="11.42578125" style="4" customWidth="1"/>
    <col min="9994" max="9994" width="7" style="4" customWidth="1"/>
    <col min="9995" max="9999" width="10.7109375" style="4" customWidth="1"/>
    <col min="10000" max="10240" width="9.140625" style="4"/>
    <col min="10241" max="10241" width="0" style="4" hidden="1" customWidth="1"/>
    <col min="10242" max="10242" width="7.140625" style="4" customWidth="1"/>
    <col min="10243" max="10243" width="9.140625" style="4"/>
    <col min="10244" max="10244" width="19.7109375" style="4" customWidth="1"/>
    <col min="10245" max="10245" width="6.85546875" style="4" customWidth="1"/>
    <col min="10246" max="10246" width="13.140625" style="4" customWidth="1"/>
    <col min="10247" max="10247" width="12.42578125" style="4" customWidth="1"/>
    <col min="10248" max="10248" width="13.5703125" style="4" customWidth="1"/>
    <col min="10249" max="10249" width="11.42578125" style="4" customWidth="1"/>
    <col min="10250" max="10250" width="7" style="4" customWidth="1"/>
    <col min="10251" max="10255" width="10.7109375" style="4" customWidth="1"/>
    <col min="10256" max="10496" width="9.140625" style="4"/>
    <col min="10497" max="10497" width="0" style="4" hidden="1" customWidth="1"/>
    <col min="10498" max="10498" width="7.140625" style="4" customWidth="1"/>
    <col min="10499" max="10499" width="9.140625" style="4"/>
    <col min="10500" max="10500" width="19.7109375" style="4" customWidth="1"/>
    <col min="10501" max="10501" width="6.85546875" style="4" customWidth="1"/>
    <col min="10502" max="10502" width="13.140625" style="4" customWidth="1"/>
    <col min="10503" max="10503" width="12.42578125" style="4" customWidth="1"/>
    <col min="10504" max="10504" width="13.5703125" style="4" customWidth="1"/>
    <col min="10505" max="10505" width="11.42578125" style="4" customWidth="1"/>
    <col min="10506" max="10506" width="7" style="4" customWidth="1"/>
    <col min="10507" max="10511" width="10.7109375" style="4" customWidth="1"/>
    <col min="10512" max="10752" width="9.140625" style="4"/>
    <col min="10753" max="10753" width="0" style="4" hidden="1" customWidth="1"/>
    <col min="10754" max="10754" width="7.140625" style="4" customWidth="1"/>
    <col min="10755" max="10755" width="9.140625" style="4"/>
    <col min="10756" max="10756" width="19.7109375" style="4" customWidth="1"/>
    <col min="10757" max="10757" width="6.85546875" style="4" customWidth="1"/>
    <col min="10758" max="10758" width="13.140625" style="4" customWidth="1"/>
    <col min="10759" max="10759" width="12.42578125" style="4" customWidth="1"/>
    <col min="10760" max="10760" width="13.5703125" style="4" customWidth="1"/>
    <col min="10761" max="10761" width="11.42578125" style="4" customWidth="1"/>
    <col min="10762" max="10762" width="7" style="4" customWidth="1"/>
    <col min="10763" max="10767" width="10.7109375" style="4" customWidth="1"/>
    <col min="10768" max="11008" width="9.140625" style="4"/>
    <col min="11009" max="11009" width="0" style="4" hidden="1" customWidth="1"/>
    <col min="11010" max="11010" width="7.140625" style="4" customWidth="1"/>
    <col min="11011" max="11011" width="9.140625" style="4"/>
    <col min="11012" max="11012" width="19.7109375" style="4" customWidth="1"/>
    <col min="11013" max="11013" width="6.85546875" style="4" customWidth="1"/>
    <col min="11014" max="11014" width="13.140625" style="4" customWidth="1"/>
    <col min="11015" max="11015" width="12.42578125" style="4" customWidth="1"/>
    <col min="11016" max="11016" width="13.5703125" style="4" customWidth="1"/>
    <col min="11017" max="11017" width="11.42578125" style="4" customWidth="1"/>
    <col min="11018" max="11018" width="7" style="4" customWidth="1"/>
    <col min="11019" max="11023" width="10.7109375" style="4" customWidth="1"/>
    <col min="11024" max="11264" width="9.140625" style="4"/>
    <col min="11265" max="11265" width="0" style="4" hidden="1" customWidth="1"/>
    <col min="11266" max="11266" width="7.140625" style="4" customWidth="1"/>
    <col min="11267" max="11267" width="9.140625" style="4"/>
    <col min="11268" max="11268" width="19.7109375" style="4" customWidth="1"/>
    <col min="11269" max="11269" width="6.85546875" style="4" customWidth="1"/>
    <col min="11270" max="11270" width="13.140625" style="4" customWidth="1"/>
    <col min="11271" max="11271" width="12.42578125" style="4" customWidth="1"/>
    <col min="11272" max="11272" width="13.5703125" style="4" customWidth="1"/>
    <col min="11273" max="11273" width="11.42578125" style="4" customWidth="1"/>
    <col min="11274" max="11274" width="7" style="4" customWidth="1"/>
    <col min="11275" max="11279" width="10.7109375" style="4" customWidth="1"/>
    <col min="11280" max="11520" width="9.140625" style="4"/>
    <col min="11521" max="11521" width="0" style="4" hidden="1" customWidth="1"/>
    <col min="11522" max="11522" width="7.140625" style="4" customWidth="1"/>
    <col min="11523" max="11523" width="9.140625" style="4"/>
    <col min="11524" max="11524" width="19.7109375" style="4" customWidth="1"/>
    <col min="11525" max="11525" width="6.85546875" style="4" customWidth="1"/>
    <col min="11526" max="11526" width="13.140625" style="4" customWidth="1"/>
    <col min="11527" max="11527" width="12.42578125" style="4" customWidth="1"/>
    <col min="11528" max="11528" width="13.5703125" style="4" customWidth="1"/>
    <col min="11529" max="11529" width="11.42578125" style="4" customWidth="1"/>
    <col min="11530" max="11530" width="7" style="4" customWidth="1"/>
    <col min="11531" max="11535" width="10.7109375" style="4" customWidth="1"/>
    <col min="11536" max="11776" width="9.140625" style="4"/>
    <col min="11777" max="11777" width="0" style="4" hidden="1" customWidth="1"/>
    <col min="11778" max="11778" width="7.140625" style="4" customWidth="1"/>
    <col min="11779" max="11779" width="9.140625" style="4"/>
    <col min="11780" max="11780" width="19.7109375" style="4" customWidth="1"/>
    <col min="11781" max="11781" width="6.85546875" style="4" customWidth="1"/>
    <col min="11782" max="11782" width="13.140625" style="4" customWidth="1"/>
    <col min="11783" max="11783" width="12.42578125" style="4" customWidth="1"/>
    <col min="11784" max="11784" width="13.5703125" style="4" customWidth="1"/>
    <col min="11785" max="11785" width="11.42578125" style="4" customWidth="1"/>
    <col min="11786" max="11786" width="7" style="4" customWidth="1"/>
    <col min="11787" max="11791" width="10.7109375" style="4" customWidth="1"/>
    <col min="11792" max="12032" width="9.140625" style="4"/>
    <col min="12033" max="12033" width="0" style="4" hidden="1" customWidth="1"/>
    <col min="12034" max="12034" width="7.140625" style="4" customWidth="1"/>
    <col min="12035" max="12035" width="9.140625" style="4"/>
    <col min="12036" max="12036" width="19.7109375" style="4" customWidth="1"/>
    <col min="12037" max="12037" width="6.85546875" style="4" customWidth="1"/>
    <col min="12038" max="12038" width="13.140625" style="4" customWidth="1"/>
    <col min="12039" max="12039" width="12.42578125" style="4" customWidth="1"/>
    <col min="12040" max="12040" width="13.5703125" style="4" customWidth="1"/>
    <col min="12041" max="12041" width="11.42578125" style="4" customWidth="1"/>
    <col min="12042" max="12042" width="7" style="4" customWidth="1"/>
    <col min="12043" max="12047" width="10.7109375" style="4" customWidth="1"/>
    <col min="12048" max="12288" width="9.140625" style="4"/>
    <col min="12289" max="12289" width="0" style="4" hidden="1" customWidth="1"/>
    <col min="12290" max="12290" width="7.140625" style="4" customWidth="1"/>
    <col min="12291" max="12291" width="9.140625" style="4"/>
    <col min="12292" max="12292" width="19.7109375" style="4" customWidth="1"/>
    <col min="12293" max="12293" width="6.85546875" style="4" customWidth="1"/>
    <col min="12294" max="12294" width="13.140625" style="4" customWidth="1"/>
    <col min="12295" max="12295" width="12.42578125" style="4" customWidth="1"/>
    <col min="12296" max="12296" width="13.5703125" style="4" customWidth="1"/>
    <col min="12297" max="12297" width="11.42578125" style="4" customWidth="1"/>
    <col min="12298" max="12298" width="7" style="4" customWidth="1"/>
    <col min="12299" max="12303" width="10.7109375" style="4" customWidth="1"/>
    <col min="12304" max="12544" width="9.140625" style="4"/>
    <col min="12545" max="12545" width="0" style="4" hidden="1" customWidth="1"/>
    <col min="12546" max="12546" width="7.140625" style="4" customWidth="1"/>
    <col min="12547" max="12547" width="9.140625" style="4"/>
    <col min="12548" max="12548" width="19.7109375" style="4" customWidth="1"/>
    <col min="12549" max="12549" width="6.85546875" style="4" customWidth="1"/>
    <col min="12550" max="12550" width="13.140625" style="4" customWidth="1"/>
    <col min="12551" max="12551" width="12.42578125" style="4" customWidth="1"/>
    <col min="12552" max="12552" width="13.5703125" style="4" customWidth="1"/>
    <col min="12553" max="12553" width="11.42578125" style="4" customWidth="1"/>
    <col min="12554" max="12554" width="7" style="4" customWidth="1"/>
    <col min="12555" max="12559" width="10.7109375" style="4" customWidth="1"/>
    <col min="12560" max="12800" width="9.140625" style="4"/>
    <col min="12801" max="12801" width="0" style="4" hidden="1" customWidth="1"/>
    <col min="12802" max="12802" width="7.140625" style="4" customWidth="1"/>
    <col min="12803" max="12803" width="9.140625" style="4"/>
    <col min="12804" max="12804" width="19.7109375" style="4" customWidth="1"/>
    <col min="12805" max="12805" width="6.85546875" style="4" customWidth="1"/>
    <col min="12806" max="12806" width="13.140625" style="4" customWidth="1"/>
    <col min="12807" max="12807" width="12.42578125" style="4" customWidth="1"/>
    <col min="12808" max="12808" width="13.5703125" style="4" customWidth="1"/>
    <col min="12809" max="12809" width="11.42578125" style="4" customWidth="1"/>
    <col min="12810" max="12810" width="7" style="4" customWidth="1"/>
    <col min="12811" max="12815" width="10.7109375" style="4" customWidth="1"/>
    <col min="12816" max="13056" width="9.140625" style="4"/>
    <col min="13057" max="13057" width="0" style="4" hidden="1" customWidth="1"/>
    <col min="13058" max="13058" width="7.140625" style="4" customWidth="1"/>
    <col min="13059" max="13059" width="9.140625" style="4"/>
    <col min="13060" max="13060" width="19.7109375" style="4" customWidth="1"/>
    <col min="13061" max="13061" width="6.85546875" style="4" customWidth="1"/>
    <col min="13062" max="13062" width="13.140625" style="4" customWidth="1"/>
    <col min="13063" max="13063" width="12.42578125" style="4" customWidth="1"/>
    <col min="13064" max="13064" width="13.5703125" style="4" customWidth="1"/>
    <col min="13065" max="13065" width="11.42578125" style="4" customWidth="1"/>
    <col min="13066" max="13066" width="7" style="4" customWidth="1"/>
    <col min="13067" max="13071" width="10.7109375" style="4" customWidth="1"/>
    <col min="13072" max="13312" width="9.140625" style="4"/>
    <col min="13313" max="13313" width="0" style="4" hidden="1" customWidth="1"/>
    <col min="13314" max="13314" width="7.140625" style="4" customWidth="1"/>
    <col min="13315" max="13315" width="9.140625" style="4"/>
    <col min="13316" max="13316" width="19.7109375" style="4" customWidth="1"/>
    <col min="13317" max="13317" width="6.85546875" style="4" customWidth="1"/>
    <col min="13318" max="13318" width="13.140625" style="4" customWidth="1"/>
    <col min="13319" max="13319" width="12.42578125" style="4" customWidth="1"/>
    <col min="13320" max="13320" width="13.5703125" style="4" customWidth="1"/>
    <col min="13321" max="13321" width="11.42578125" style="4" customWidth="1"/>
    <col min="13322" max="13322" width="7" style="4" customWidth="1"/>
    <col min="13323" max="13327" width="10.7109375" style="4" customWidth="1"/>
    <col min="13328" max="13568" width="9.140625" style="4"/>
    <col min="13569" max="13569" width="0" style="4" hidden="1" customWidth="1"/>
    <col min="13570" max="13570" width="7.140625" style="4" customWidth="1"/>
    <col min="13571" max="13571" width="9.140625" style="4"/>
    <col min="13572" max="13572" width="19.7109375" style="4" customWidth="1"/>
    <col min="13573" max="13573" width="6.85546875" style="4" customWidth="1"/>
    <col min="13574" max="13574" width="13.140625" style="4" customWidth="1"/>
    <col min="13575" max="13575" width="12.42578125" style="4" customWidth="1"/>
    <col min="13576" max="13576" width="13.5703125" style="4" customWidth="1"/>
    <col min="13577" max="13577" width="11.42578125" style="4" customWidth="1"/>
    <col min="13578" max="13578" width="7" style="4" customWidth="1"/>
    <col min="13579" max="13583" width="10.7109375" style="4" customWidth="1"/>
    <col min="13584" max="13824" width="9.140625" style="4"/>
    <col min="13825" max="13825" width="0" style="4" hidden="1" customWidth="1"/>
    <col min="13826" max="13826" width="7.140625" style="4" customWidth="1"/>
    <col min="13827" max="13827" width="9.140625" style="4"/>
    <col min="13828" max="13828" width="19.7109375" style="4" customWidth="1"/>
    <col min="13829" max="13829" width="6.85546875" style="4" customWidth="1"/>
    <col min="13830" max="13830" width="13.140625" style="4" customWidth="1"/>
    <col min="13831" max="13831" width="12.42578125" style="4" customWidth="1"/>
    <col min="13832" max="13832" width="13.5703125" style="4" customWidth="1"/>
    <col min="13833" max="13833" width="11.42578125" style="4" customWidth="1"/>
    <col min="13834" max="13834" width="7" style="4" customWidth="1"/>
    <col min="13835" max="13839" width="10.7109375" style="4" customWidth="1"/>
    <col min="13840" max="14080" width="9.140625" style="4"/>
    <col min="14081" max="14081" width="0" style="4" hidden="1" customWidth="1"/>
    <col min="14082" max="14082" width="7.140625" style="4" customWidth="1"/>
    <col min="14083" max="14083" width="9.140625" style="4"/>
    <col min="14084" max="14084" width="19.7109375" style="4" customWidth="1"/>
    <col min="14085" max="14085" width="6.85546875" style="4" customWidth="1"/>
    <col min="14086" max="14086" width="13.140625" style="4" customWidth="1"/>
    <col min="14087" max="14087" width="12.42578125" style="4" customWidth="1"/>
    <col min="14088" max="14088" width="13.5703125" style="4" customWidth="1"/>
    <col min="14089" max="14089" width="11.42578125" style="4" customWidth="1"/>
    <col min="14090" max="14090" width="7" style="4" customWidth="1"/>
    <col min="14091" max="14095" width="10.7109375" style="4" customWidth="1"/>
    <col min="14096" max="14336" width="9.140625" style="4"/>
    <col min="14337" max="14337" width="0" style="4" hidden="1" customWidth="1"/>
    <col min="14338" max="14338" width="7.140625" style="4" customWidth="1"/>
    <col min="14339" max="14339" width="9.140625" style="4"/>
    <col min="14340" max="14340" width="19.7109375" style="4" customWidth="1"/>
    <col min="14341" max="14341" width="6.85546875" style="4" customWidth="1"/>
    <col min="14342" max="14342" width="13.140625" style="4" customWidth="1"/>
    <col min="14343" max="14343" width="12.42578125" style="4" customWidth="1"/>
    <col min="14344" max="14344" width="13.5703125" style="4" customWidth="1"/>
    <col min="14345" max="14345" width="11.42578125" style="4" customWidth="1"/>
    <col min="14346" max="14346" width="7" style="4" customWidth="1"/>
    <col min="14347" max="14351" width="10.7109375" style="4" customWidth="1"/>
    <col min="14352" max="14592" width="9.140625" style="4"/>
    <col min="14593" max="14593" width="0" style="4" hidden="1" customWidth="1"/>
    <col min="14594" max="14594" width="7.140625" style="4" customWidth="1"/>
    <col min="14595" max="14595" width="9.140625" style="4"/>
    <col min="14596" max="14596" width="19.7109375" style="4" customWidth="1"/>
    <col min="14597" max="14597" width="6.85546875" style="4" customWidth="1"/>
    <col min="14598" max="14598" width="13.140625" style="4" customWidth="1"/>
    <col min="14599" max="14599" width="12.42578125" style="4" customWidth="1"/>
    <col min="14600" max="14600" width="13.5703125" style="4" customWidth="1"/>
    <col min="14601" max="14601" width="11.42578125" style="4" customWidth="1"/>
    <col min="14602" max="14602" width="7" style="4" customWidth="1"/>
    <col min="14603" max="14607" width="10.7109375" style="4" customWidth="1"/>
    <col min="14608" max="14848" width="9.140625" style="4"/>
    <col min="14849" max="14849" width="0" style="4" hidden="1" customWidth="1"/>
    <col min="14850" max="14850" width="7.140625" style="4" customWidth="1"/>
    <col min="14851" max="14851" width="9.140625" style="4"/>
    <col min="14852" max="14852" width="19.7109375" style="4" customWidth="1"/>
    <col min="14853" max="14853" width="6.85546875" style="4" customWidth="1"/>
    <col min="14854" max="14854" width="13.140625" style="4" customWidth="1"/>
    <col min="14855" max="14855" width="12.42578125" style="4" customWidth="1"/>
    <col min="14856" max="14856" width="13.5703125" style="4" customWidth="1"/>
    <col min="14857" max="14857" width="11.42578125" style="4" customWidth="1"/>
    <col min="14858" max="14858" width="7" style="4" customWidth="1"/>
    <col min="14859" max="14863" width="10.7109375" style="4" customWidth="1"/>
    <col min="14864" max="15104" width="9.140625" style="4"/>
    <col min="15105" max="15105" width="0" style="4" hidden="1" customWidth="1"/>
    <col min="15106" max="15106" width="7.140625" style="4" customWidth="1"/>
    <col min="15107" max="15107" width="9.140625" style="4"/>
    <col min="15108" max="15108" width="19.7109375" style="4" customWidth="1"/>
    <col min="15109" max="15109" width="6.85546875" style="4" customWidth="1"/>
    <col min="15110" max="15110" width="13.140625" style="4" customWidth="1"/>
    <col min="15111" max="15111" width="12.42578125" style="4" customWidth="1"/>
    <col min="15112" max="15112" width="13.5703125" style="4" customWidth="1"/>
    <col min="15113" max="15113" width="11.42578125" style="4" customWidth="1"/>
    <col min="15114" max="15114" width="7" style="4" customWidth="1"/>
    <col min="15115" max="15119" width="10.7109375" style="4" customWidth="1"/>
    <col min="15120" max="15360" width="9.140625" style="4"/>
    <col min="15361" max="15361" width="0" style="4" hidden="1" customWidth="1"/>
    <col min="15362" max="15362" width="7.140625" style="4" customWidth="1"/>
    <col min="15363" max="15363" width="9.140625" style="4"/>
    <col min="15364" max="15364" width="19.7109375" style="4" customWidth="1"/>
    <col min="15365" max="15365" width="6.85546875" style="4" customWidth="1"/>
    <col min="15366" max="15366" width="13.140625" style="4" customWidth="1"/>
    <col min="15367" max="15367" width="12.42578125" style="4" customWidth="1"/>
    <col min="15368" max="15368" width="13.5703125" style="4" customWidth="1"/>
    <col min="15369" max="15369" width="11.42578125" style="4" customWidth="1"/>
    <col min="15370" max="15370" width="7" style="4" customWidth="1"/>
    <col min="15371" max="15375" width="10.7109375" style="4" customWidth="1"/>
    <col min="15376" max="15616" width="9.140625" style="4"/>
    <col min="15617" max="15617" width="0" style="4" hidden="1" customWidth="1"/>
    <col min="15618" max="15618" width="7.140625" style="4" customWidth="1"/>
    <col min="15619" max="15619" width="9.140625" style="4"/>
    <col min="15620" max="15620" width="19.7109375" style="4" customWidth="1"/>
    <col min="15621" max="15621" width="6.85546875" style="4" customWidth="1"/>
    <col min="15622" max="15622" width="13.140625" style="4" customWidth="1"/>
    <col min="15623" max="15623" width="12.42578125" style="4" customWidth="1"/>
    <col min="15624" max="15624" width="13.5703125" style="4" customWidth="1"/>
    <col min="15625" max="15625" width="11.42578125" style="4" customWidth="1"/>
    <col min="15626" max="15626" width="7" style="4" customWidth="1"/>
    <col min="15627" max="15631" width="10.7109375" style="4" customWidth="1"/>
    <col min="15632" max="15872" width="9.140625" style="4"/>
    <col min="15873" max="15873" width="0" style="4" hidden="1" customWidth="1"/>
    <col min="15874" max="15874" width="7.140625" style="4" customWidth="1"/>
    <col min="15875" max="15875" width="9.140625" style="4"/>
    <col min="15876" max="15876" width="19.7109375" style="4" customWidth="1"/>
    <col min="15877" max="15877" width="6.85546875" style="4" customWidth="1"/>
    <col min="15878" max="15878" width="13.140625" style="4" customWidth="1"/>
    <col min="15879" max="15879" width="12.42578125" style="4" customWidth="1"/>
    <col min="15880" max="15880" width="13.5703125" style="4" customWidth="1"/>
    <col min="15881" max="15881" width="11.42578125" style="4" customWidth="1"/>
    <col min="15882" max="15882" width="7" style="4" customWidth="1"/>
    <col min="15883" max="15887" width="10.7109375" style="4" customWidth="1"/>
    <col min="15888" max="16128" width="9.140625" style="4"/>
    <col min="16129" max="16129" width="0" style="4" hidden="1" customWidth="1"/>
    <col min="16130" max="16130" width="7.140625" style="4" customWidth="1"/>
    <col min="16131" max="16131" width="9.140625" style="4"/>
    <col min="16132" max="16132" width="19.7109375" style="4" customWidth="1"/>
    <col min="16133" max="16133" width="6.85546875" style="4" customWidth="1"/>
    <col min="16134" max="16134" width="13.140625" style="4" customWidth="1"/>
    <col min="16135" max="16135" width="12.42578125" style="4" customWidth="1"/>
    <col min="16136" max="16136" width="13.5703125" style="4" customWidth="1"/>
    <col min="16137" max="16137" width="11.42578125" style="4" customWidth="1"/>
    <col min="16138" max="16138" width="7" style="4" customWidth="1"/>
    <col min="16139" max="16143" width="10.7109375" style="4" customWidth="1"/>
    <col min="16144" max="16384" width="9.140625" style="4"/>
  </cols>
  <sheetData>
    <row r="1" spans="2:15" ht="17.25" customHeight="1" x14ac:dyDescent="0.25">
      <c r="B1" s="3" t="s">
        <v>150</v>
      </c>
      <c r="E1" s="5"/>
      <c r="F1" s="3"/>
      <c r="G1" s="6"/>
      <c r="H1" s="7" t="s">
        <v>151</v>
      </c>
      <c r="I1" s="151">
        <f ca="1">TODAY()</f>
        <v>44971</v>
      </c>
      <c r="K1" s="6"/>
    </row>
    <row r="2" spans="2:15" ht="6" customHeight="1" x14ac:dyDescent="0.2">
      <c r="B2" s="8"/>
      <c r="D2" s="9" t="s">
        <v>152</v>
      </c>
    </row>
    <row r="3" spans="2:15" s="11" customFormat="1" ht="35.1" customHeight="1" x14ac:dyDescent="0.25">
      <c r="B3" s="10" t="s">
        <v>172</v>
      </c>
      <c r="D3" s="165" t="s">
        <v>188</v>
      </c>
      <c r="E3" s="165"/>
      <c r="F3" s="165"/>
      <c r="G3" s="165"/>
      <c r="H3" s="12"/>
      <c r="I3" s="12"/>
      <c r="O3" s="13"/>
    </row>
    <row r="4" spans="2:15" ht="6" customHeight="1" x14ac:dyDescent="0.2">
      <c r="B4" s="8"/>
      <c r="D4" s="9"/>
    </row>
    <row r="5" spans="2:15" x14ac:dyDescent="0.2">
      <c r="B5" s="14" t="s">
        <v>189</v>
      </c>
      <c r="D5" s="112" t="s">
        <v>205</v>
      </c>
      <c r="E5" s="2"/>
      <c r="H5" s="7"/>
      <c r="I5" s="1"/>
      <c r="J5" s="15"/>
      <c r="K5" s="15"/>
    </row>
    <row r="6" spans="2:15" ht="6" customHeight="1" x14ac:dyDescent="0.2">
      <c r="B6" s="8"/>
      <c r="D6" s="9"/>
    </row>
    <row r="7" spans="2:15" x14ac:dyDescent="0.2">
      <c r="B7" s="14" t="s">
        <v>171</v>
      </c>
      <c r="D7" s="1" t="s">
        <v>175</v>
      </c>
      <c r="E7" s="2"/>
      <c r="H7" s="7" t="s">
        <v>190</v>
      </c>
      <c r="I7" s="1" t="s">
        <v>177</v>
      </c>
      <c r="J7" s="15"/>
      <c r="K7" s="15"/>
    </row>
    <row r="8" spans="2:15" x14ac:dyDescent="0.2">
      <c r="D8" s="1" t="s">
        <v>173</v>
      </c>
      <c r="E8" s="2"/>
      <c r="H8" s="7" t="s">
        <v>191</v>
      </c>
      <c r="I8" s="1" t="s">
        <v>178</v>
      </c>
      <c r="J8" s="15"/>
      <c r="K8" s="15"/>
    </row>
    <row r="9" spans="2:15" x14ac:dyDescent="0.2">
      <c r="C9" s="16" t="s">
        <v>176</v>
      </c>
      <c r="D9" s="1" t="s">
        <v>174</v>
      </c>
      <c r="E9" s="2"/>
      <c r="H9" s="7"/>
      <c r="J9" s="15"/>
    </row>
    <row r="10" spans="2:15" ht="6" customHeight="1" x14ac:dyDescent="0.2">
      <c r="B10" s="16"/>
      <c r="D10" s="9"/>
    </row>
    <row r="11" spans="2:15" x14ac:dyDescent="0.2">
      <c r="B11" s="14" t="s">
        <v>227</v>
      </c>
      <c r="D11" s="166"/>
      <c r="E11" s="166"/>
      <c r="F11" s="166"/>
      <c r="G11" s="166"/>
      <c r="H11" s="7" t="s">
        <v>190</v>
      </c>
      <c r="I11" s="113"/>
      <c r="J11" s="15"/>
      <c r="K11" s="15"/>
    </row>
    <row r="12" spans="2:15" x14ac:dyDescent="0.2">
      <c r="D12" s="166"/>
      <c r="E12" s="166"/>
      <c r="F12" s="166"/>
      <c r="G12" s="166"/>
      <c r="H12" s="7" t="s">
        <v>191</v>
      </c>
      <c r="I12" s="113"/>
      <c r="J12" s="15"/>
      <c r="K12" s="15"/>
    </row>
    <row r="13" spans="2:15" ht="12" customHeight="1" x14ac:dyDescent="0.2">
      <c r="C13" s="115"/>
      <c r="D13" s="166"/>
      <c r="E13" s="166"/>
      <c r="F13" s="166"/>
      <c r="G13" s="166"/>
      <c r="J13" s="7"/>
    </row>
    <row r="14" spans="2:15" ht="6" customHeight="1" x14ac:dyDescent="0.2">
      <c r="B14" s="8"/>
      <c r="D14" s="9"/>
    </row>
    <row r="15" spans="2:15" ht="24.75" customHeight="1" x14ac:dyDescent="0.2">
      <c r="C15" s="17" t="s">
        <v>181</v>
      </c>
      <c r="G15" s="17" t="s">
        <v>180</v>
      </c>
      <c r="H15" s="17"/>
      <c r="J15" s="7"/>
    </row>
    <row r="16" spans="2:15" ht="12.75" customHeight="1" x14ac:dyDescent="0.2">
      <c r="J16" s="7"/>
    </row>
    <row r="17" spans="2:12" ht="65.099999999999994" customHeight="1" x14ac:dyDescent="0.2">
      <c r="C17" s="15" t="s">
        <v>179</v>
      </c>
      <c r="G17" s="15" t="s">
        <v>179</v>
      </c>
      <c r="H17" s="15"/>
    </row>
    <row r="18" spans="2:12" ht="15" customHeight="1" x14ac:dyDescent="0.2"/>
    <row r="19" spans="2:12" ht="13.5" customHeight="1" x14ac:dyDescent="0.2">
      <c r="B19" s="18"/>
      <c r="C19" s="19"/>
      <c r="D19" s="19"/>
      <c r="E19" s="20"/>
      <c r="F19" s="21"/>
      <c r="G19" s="22"/>
      <c r="H19" s="23"/>
      <c r="I19" s="22"/>
      <c r="J19" s="24" t="s">
        <v>153</v>
      </c>
      <c r="K19" s="25"/>
    </row>
    <row r="20" spans="2:12" ht="15" customHeight="1" x14ac:dyDescent="0.2">
      <c r="B20" s="26" t="s">
        <v>154</v>
      </c>
      <c r="C20" s="27"/>
      <c r="D20" s="28">
        <v>15</v>
      </c>
      <c r="E20" s="29" t="s">
        <v>155</v>
      </c>
      <c r="F20" s="30"/>
      <c r="G20" s="31"/>
      <c r="H20" s="31"/>
      <c r="I20" s="167">
        <f>ROUND(G30,0)</f>
        <v>0</v>
      </c>
      <c r="J20" s="168"/>
      <c r="K20" s="32"/>
    </row>
    <row r="21" spans="2:12" x14ac:dyDescent="0.2">
      <c r="B21" s="26" t="s">
        <v>156</v>
      </c>
      <c r="C21" s="27"/>
      <c r="D21" s="28">
        <f>SazbaDPH1</f>
        <v>15</v>
      </c>
      <c r="E21" s="29" t="s">
        <v>155</v>
      </c>
      <c r="F21" s="33"/>
      <c r="G21" s="34"/>
      <c r="H21" s="34"/>
      <c r="I21" s="169">
        <f>ROUND(I20*D21/100,0)</f>
        <v>0</v>
      </c>
      <c r="J21" s="170"/>
      <c r="K21" s="32"/>
    </row>
    <row r="22" spans="2:12" x14ac:dyDescent="0.2">
      <c r="B22" s="26" t="s">
        <v>154</v>
      </c>
      <c r="C22" s="27"/>
      <c r="D22" s="28">
        <v>21</v>
      </c>
      <c r="E22" s="29" t="s">
        <v>155</v>
      </c>
      <c r="F22" s="33"/>
      <c r="G22" s="34"/>
      <c r="H22" s="34"/>
      <c r="I22" s="169">
        <f>ROUND(H30,0)</f>
        <v>0</v>
      </c>
      <c r="J22" s="170"/>
      <c r="K22" s="32"/>
    </row>
    <row r="23" spans="2:12" ht="13.5" thickBot="1" x14ac:dyDescent="0.25">
      <c r="B23" s="26" t="s">
        <v>156</v>
      </c>
      <c r="C23" s="27"/>
      <c r="D23" s="28">
        <f>SazbaDPH2</f>
        <v>21</v>
      </c>
      <c r="E23" s="29" t="s">
        <v>155</v>
      </c>
      <c r="F23" s="35"/>
      <c r="G23" s="36"/>
      <c r="H23" s="36"/>
      <c r="I23" s="161">
        <f>ROUND(I22*D22/100,0)</f>
        <v>0</v>
      </c>
      <c r="J23" s="162"/>
      <c r="K23" s="32"/>
    </row>
    <row r="24" spans="2:12" ht="16.5" thickBot="1" x14ac:dyDescent="0.25">
      <c r="B24" s="37" t="s">
        <v>157</v>
      </c>
      <c r="C24" s="38"/>
      <c r="D24" s="38"/>
      <c r="E24" s="39"/>
      <c r="F24" s="40"/>
      <c r="G24" s="41"/>
      <c r="H24" s="41"/>
      <c r="I24" s="163">
        <f>SUM(I20:I23)</f>
        <v>0</v>
      </c>
      <c r="J24" s="164"/>
      <c r="K24" s="42"/>
    </row>
    <row r="25" spans="2:12" ht="15" customHeight="1" x14ac:dyDescent="0.2"/>
    <row r="26" spans="2:12" ht="15.75" customHeight="1" x14ac:dyDescent="0.25">
      <c r="B26" s="43" t="s">
        <v>158</v>
      </c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2:12" ht="6" customHeight="1" x14ac:dyDescent="0.2">
      <c r="B27" s="8"/>
      <c r="D27" s="9"/>
    </row>
    <row r="28" spans="2:12" ht="24" customHeight="1" x14ac:dyDescent="0.2">
      <c r="B28" s="46" t="s">
        <v>159</v>
      </c>
      <c r="C28" s="47"/>
      <c r="D28" s="47"/>
      <c r="E28" s="48"/>
      <c r="F28" s="49" t="s">
        <v>160</v>
      </c>
      <c r="G28" s="50" t="str">
        <f>CONCATENATE("Základ DPH ",SazbaDPH1," %")</f>
        <v>Základ DPH 15 %</v>
      </c>
      <c r="H28" s="49" t="str">
        <f>CONCATENATE("Základ DPH ",SazbaDPH2," %")</f>
        <v>Základ DPH 21 %</v>
      </c>
      <c r="I28" s="49" t="s">
        <v>161</v>
      </c>
      <c r="J28" s="49" t="s">
        <v>155</v>
      </c>
    </row>
    <row r="29" spans="2:12" x14ac:dyDescent="0.2">
      <c r="B29" s="51" t="s">
        <v>162</v>
      </c>
      <c r="C29" s="52" t="s">
        <v>60</v>
      </c>
      <c r="D29" s="53"/>
      <c r="E29" s="54"/>
      <c r="F29" s="118">
        <f>G29+H29+I29</f>
        <v>0</v>
      </c>
      <c r="G29" s="120">
        <v>0</v>
      </c>
      <c r="H29" s="121">
        <f>H40</f>
        <v>0</v>
      </c>
      <c r="I29" s="121">
        <f>(G29*SazbaDPH1)/100+(H29*SazbaDPH2)/100</f>
        <v>0</v>
      </c>
      <c r="J29" s="55" t="str">
        <f>IF(CelkemObjekty=0,"",F29/CelkemObjekty*100)</f>
        <v/>
      </c>
    </row>
    <row r="30" spans="2:12" ht="17.25" customHeight="1" x14ac:dyDescent="0.2">
      <c r="B30" s="56" t="s">
        <v>163</v>
      </c>
      <c r="C30" s="57"/>
      <c r="D30" s="58"/>
      <c r="E30" s="59"/>
      <c r="F30" s="119">
        <f>SUM(F29:F29)</f>
        <v>0</v>
      </c>
      <c r="G30" s="119">
        <f>SUM(G29:G29)</f>
        <v>0</v>
      </c>
      <c r="H30" s="119">
        <f>SUM(H29:H29)</f>
        <v>0</v>
      </c>
      <c r="I30" s="119">
        <f>SUM(I29:I29)</f>
        <v>0</v>
      </c>
      <c r="J30" s="60" t="str">
        <f>IF(CelkemObjekty=0,"",F30/CelkemObjekty*100)</f>
        <v/>
      </c>
    </row>
    <row r="31" spans="2:12" ht="15" customHeight="1" x14ac:dyDescent="0.2"/>
    <row r="32" spans="2:12" ht="18" x14ac:dyDescent="0.25">
      <c r="B32" s="43" t="s">
        <v>164</v>
      </c>
      <c r="C32" s="44"/>
      <c r="D32" s="44"/>
      <c r="E32" s="44"/>
      <c r="F32" s="44"/>
      <c r="G32" s="44"/>
      <c r="H32" s="44"/>
      <c r="I32" s="44"/>
      <c r="J32" s="44"/>
      <c r="K32" s="61"/>
    </row>
    <row r="33" spans="2:10" ht="6" customHeight="1" x14ac:dyDescent="0.2">
      <c r="B33" s="8"/>
      <c r="D33" s="9"/>
    </row>
    <row r="34" spans="2:10" ht="25.5" x14ac:dyDescent="0.2">
      <c r="B34" s="62" t="s">
        <v>165</v>
      </c>
      <c r="C34" s="63" t="s">
        <v>166</v>
      </c>
      <c r="D34" s="47"/>
      <c r="E34" s="48"/>
      <c r="F34" s="49" t="s">
        <v>160</v>
      </c>
      <c r="G34" s="50" t="str">
        <f>CONCATENATE("Základ DPH ",SazbaDPH1," %")</f>
        <v>Základ DPH 15 %</v>
      </c>
      <c r="H34" s="49" t="str">
        <f>CONCATENATE("Základ DPH ",SazbaDPH2," %")</f>
        <v>Základ DPH 21 %</v>
      </c>
      <c r="I34" s="50" t="s">
        <v>161</v>
      </c>
      <c r="J34" s="49" t="s">
        <v>155</v>
      </c>
    </row>
    <row r="35" spans="2:10" x14ac:dyDescent="0.2">
      <c r="B35" s="64" t="s">
        <v>182</v>
      </c>
      <c r="C35" s="52" t="s">
        <v>168</v>
      </c>
      <c r="D35" s="53"/>
      <c r="E35" s="54"/>
      <c r="F35" s="118">
        <f>G35+H35+I35</f>
        <v>0</v>
      </c>
      <c r="G35" s="120">
        <v>0</v>
      </c>
      <c r="H35" s="121">
        <f>'01.1_VB_Technologie'!O74</f>
        <v>0</v>
      </c>
      <c r="I35" s="122">
        <f>(G35*SazbaDPH1)/100+(H35*SazbaDPH2)/100</f>
        <v>0</v>
      </c>
      <c r="J35" s="55" t="e">
        <f>100*H35/H40</f>
        <v>#DIV/0!</v>
      </c>
    </row>
    <row r="36" spans="2:10" x14ac:dyDescent="0.2">
      <c r="B36" s="64" t="s">
        <v>183</v>
      </c>
      <c r="C36" s="65" t="s">
        <v>169</v>
      </c>
      <c r="D36" s="66"/>
      <c r="E36" s="67"/>
      <c r="F36" s="123">
        <f t="shared" ref="F36:F39" si="0">G36+H36+I36</f>
        <v>0</v>
      </c>
      <c r="G36" s="122">
        <v>0</v>
      </c>
      <c r="H36" s="124">
        <f>'01.2_VB_Trubni_dopojeni'!L57</f>
        <v>0</v>
      </c>
      <c r="I36" s="122">
        <f>(G36*SazbaDPH1)/100+(H36*SazbaDPH2)/100</f>
        <v>0</v>
      </c>
      <c r="J36" s="55" t="e">
        <f>100*H36/H40</f>
        <v>#DIV/0!</v>
      </c>
    </row>
    <row r="37" spans="2:10" x14ac:dyDescent="0.2">
      <c r="B37" s="64" t="s">
        <v>184</v>
      </c>
      <c r="C37" s="65" t="s">
        <v>170</v>
      </c>
      <c r="D37" s="66"/>
      <c r="E37" s="67"/>
      <c r="F37" s="123">
        <f t="shared" si="0"/>
        <v>0</v>
      </c>
      <c r="G37" s="122">
        <v>0</v>
      </c>
      <c r="H37" s="124">
        <f>'01.3_VB_Kontrukce_Ulozeni'!L28</f>
        <v>0</v>
      </c>
      <c r="I37" s="122">
        <f>(G37*SazbaDPH1)/100+(H37*SazbaDPH2)/100</f>
        <v>0</v>
      </c>
      <c r="J37" s="55" t="e">
        <f>100*H37/H40</f>
        <v>#DIV/0!</v>
      </c>
    </row>
    <row r="38" spans="2:10" x14ac:dyDescent="0.2">
      <c r="B38" s="68" t="s">
        <v>185</v>
      </c>
      <c r="C38" s="146" t="s">
        <v>187</v>
      </c>
      <c r="D38" s="147"/>
      <c r="E38" s="148"/>
      <c r="F38" s="125">
        <f t="shared" si="0"/>
        <v>0</v>
      </c>
      <c r="G38" s="149">
        <v>0</v>
      </c>
      <c r="H38" s="150">
        <f>'01.4_VB_MaR, elektro'!I53</f>
        <v>0</v>
      </c>
      <c r="I38" s="122">
        <f>(G38*SazbaDPH1)/100+(H38*SazbaDPH2)/100</f>
        <v>0</v>
      </c>
      <c r="J38" s="55" t="e">
        <f>100*H38/H40</f>
        <v>#DIV/0!</v>
      </c>
    </row>
    <row r="39" spans="2:10" x14ac:dyDescent="0.2">
      <c r="B39" s="69" t="s">
        <v>186</v>
      </c>
      <c r="C39" s="146" t="s">
        <v>167</v>
      </c>
      <c r="D39" s="147"/>
      <c r="E39" s="148"/>
      <c r="F39" s="125">
        <f t="shared" si="0"/>
        <v>0</v>
      </c>
      <c r="G39" s="149">
        <v>0</v>
      </c>
      <c r="H39" s="150">
        <f>'01.5_VB_VON'!I26</f>
        <v>0</v>
      </c>
      <c r="I39" s="122">
        <f>(G39*SazbaDPH1)/100+(H39*SazbaDPH2)/100</f>
        <v>0</v>
      </c>
      <c r="J39" s="55" t="e">
        <f>100*H39/H40</f>
        <v>#DIV/0!</v>
      </c>
    </row>
    <row r="40" spans="2:10" x14ac:dyDescent="0.2">
      <c r="B40" s="56" t="s">
        <v>163</v>
      </c>
      <c r="C40" s="57"/>
      <c r="D40" s="58"/>
      <c r="E40" s="59"/>
      <c r="F40" s="119">
        <f>SUM(F35:F39)</f>
        <v>0</v>
      </c>
      <c r="G40" s="126">
        <f>SUM(G35:G36)</f>
        <v>0</v>
      </c>
      <c r="H40" s="119">
        <f>SUM(H35:H39)</f>
        <v>0</v>
      </c>
      <c r="I40" s="126">
        <f>SUM(I35:I39)</f>
        <v>0</v>
      </c>
      <c r="J40" s="60" t="e">
        <f>SUM(J35:J39)</f>
        <v>#DIV/0!</v>
      </c>
    </row>
  </sheetData>
  <sheetProtection sheet="1" objects="1" scenarios="1"/>
  <mergeCells count="9">
    <mergeCell ref="I23:J23"/>
    <mergeCell ref="I24:J24"/>
    <mergeCell ref="D3:G3"/>
    <mergeCell ref="D11:G11"/>
    <mergeCell ref="D12:G12"/>
    <mergeCell ref="D13:G13"/>
    <mergeCell ref="I20:J20"/>
    <mergeCell ref="I21:J21"/>
    <mergeCell ref="I22:J22"/>
  </mergeCells>
  <pageMargins left="0.39370078740157483" right="0.19685039370078741" top="0.39370078740157483" bottom="0.39370078740157483" header="0" footer="0.19685039370078741"/>
  <pageSetup paperSize="9" scale="97" fitToHeight="999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300C-0483-42A0-8F27-20802ECDA3FF}">
  <sheetPr>
    <pageSetUpPr fitToPage="1"/>
  </sheetPr>
  <dimension ref="A1:O74"/>
  <sheetViews>
    <sheetView topLeftCell="A12" zoomScale="73" zoomScaleNormal="73" workbookViewId="0">
      <selection activeCell="K21" sqref="K21"/>
    </sheetView>
  </sheetViews>
  <sheetFormatPr defaultRowHeight="14.25" x14ac:dyDescent="0.25"/>
  <cols>
    <col min="1" max="1" width="9.140625" style="85"/>
    <col min="2" max="2" width="16.5703125" style="79" customWidth="1"/>
    <col min="3" max="3" width="60.7109375" style="79" customWidth="1"/>
    <col min="4" max="5" width="30.7109375" style="79" customWidth="1"/>
    <col min="6" max="7" width="15.7109375" style="85" customWidth="1"/>
    <col min="8" max="8" width="15.7109375" style="86" customWidth="1"/>
    <col min="9" max="10" width="20.7109375" style="85" customWidth="1"/>
    <col min="11" max="14" width="25.7109375" style="81" customWidth="1"/>
    <col min="15" max="15" width="25.7109375" style="79" customWidth="1"/>
    <col min="16" max="16384" width="9.140625" style="79"/>
  </cols>
  <sheetData>
    <row r="1" spans="1:14" ht="18" x14ac:dyDescent="0.25">
      <c r="A1" s="77" t="s">
        <v>150</v>
      </c>
      <c r="B1" s="78"/>
      <c r="C1" s="78"/>
      <c r="D1" s="70" t="s">
        <v>151</v>
      </c>
      <c r="E1" s="157">
        <f ca="1">TODAY()</f>
        <v>44971</v>
      </c>
      <c r="F1" s="79"/>
      <c r="G1" s="79"/>
      <c r="H1" s="80"/>
      <c r="I1" s="79"/>
      <c r="J1" s="79"/>
      <c r="K1" s="79"/>
      <c r="L1" s="78"/>
    </row>
    <row r="2" spans="1:14" ht="6" customHeight="1" x14ac:dyDescent="0.25">
      <c r="A2" s="82"/>
      <c r="B2" s="78"/>
      <c r="C2" s="83" t="s">
        <v>152</v>
      </c>
      <c r="D2" s="83"/>
      <c r="E2" s="83"/>
      <c r="F2" s="78"/>
      <c r="G2" s="78"/>
      <c r="H2" s="78"/>
      <c r="I2" s="78"/>
      <c r="J2" s="78"/>
      <c r="K2" s="79"/>
      <c r="L2" s="78"/>
    </row>
    <row r="3" spans="1:14" s="89" customFormat="1" ht="35.1" customHeight="1" x14ac:dyDescent="0.25">
      <c r="A3" s="10" t="s">
        <v>172</v>
      </c>
      <c r="B3" s="11"/>
      <c r="C3" s="74" t="s">
        <v>188</v>
      </c>
      <c r="D3" s="74"/>
      <c r="E3" s="74"/>
      <c r="F3" s="74"/>
      <c r="G3" s="74"/>
      <c r="H3" s="74"/>
      <c r="I3" s="12"/>
      <c r="J3" s="12"/>
      <c r="L3" s="11"/>
      <c r="M3" s="90"/>
      <c r="N3" s="90"/>
    </row>
    <row r="4" spans="1:14" ht="6" customHeight="1" x14ac:dyDescent="0.25">
      <c r="A4" s="82"/>
      <c r="B4" s="78"/>
      <c r="C4" s="83"/>
      <c r="D4" s="83"/>
      <c r="E4" s="83"/>
      <c r="F4" s="78"/>
      <c r="G4" s="78"/>
      <c r="H4" s="78"/>
      <c r="I4" s="78"/>
      <c r="J4" s="78"/>
      <c r="K4" s="79"/>
      <c r="L4" s="78"/>
    </row>
    <row r="5" spans="1:14" x14ac:dyDescent="0.25">
      <c r="A5" s="71" t="s">
        <v>189</v>
      </c>
      <c r="B5" s="78"/>
      <c r="C5" s="1" t="s">
        <v>232</v>
      </c>
      <c r="D5" s="1"/>
      <c r="E5" s="1"/>
      <c r="F5" s="2"/>
      <c r="G5" s="78"/>
      <c r="H5" s="78"/>
      <c r="I5" s="70"/>
      <c r="J5" s="1"/>
      <c r="K5" s="79"/>
      <c r="L5" s="72"/>
    </row>
    <row r="6" spans="1:14" ht="6" customHeight="1" x14ac:dyDescent="0.25">
      <c r="A6" s="82"/>
      <c r="B6" s="78"/>
      <c r="C6" s="83"/>
      <c r="D6" s="83"/>
      <c r="E6" s="83"/>
      <c r="F6" s="78"/>
      <c r="G6" s="78"/>
      <c r="H6" s="78"/>
      <c r="I6" s="78"/>
      <c r="J6" s="78"/>
      <c r="K6" s="79"/>
      <c r="L6" s="78"/>
    </row>
    <row r="7" spans="1:14" x14ac:dyDescent="0.25">
      <c r="A7" s="71" t="s">
        <v>171</v>
      </c>
      <c r="B7" s="78"/>
      <c r="C7" s="1" t="s">
        <v>175</v>
      </c>
      <c r="D7" s="70" t="s">
        <v>190</v>
      </c>
      <c r="E7" s="1" t="s">
        <v>177</v>
      </c>
      <c r="F7" s="79"/>
      <c r="G7" s="1"/>
      <c r="H7" s="78"/>
      <c r="I7" s="79"/>
      <c r="J7" s="79"/>
      <c r="K7" s="79"/>
      <c r="L7" s="72"/>
    </row>
    <row r="8" spans="1:14" x14ac:dyDescent="0.25">
      <c r="A8" s="78"/>
      <c r="B8" s="78"/>
      <c r="C8" s="1" t="s">
        <v>173</v>
      </c>
      <c r="D8" s="70" t="s">
        <v>191</v>
      </c>
      <c r="E8" s="1" t="s">
        <v>178</v>
      </c>
      <c r="F8" s="79"/>
      <c r="G8" s="1"/>
      <c r="H8" s="78"/>
      <c r="I8" s="79"/>
      <c r="J8" s="79"/>
      <c r="K8" s="79"/>
      <c r="L8" s="72"/>
    </row>
    <row r="9" spans="1:14" x14ac:dyDescent="0.25">
      <c r="A9" s="78"/>
      <c r="B9" s="84" t="s">
        <v>176</v>
      </c>
      <c r="C9" s="1" t="s">
        <v>174</v>
      </c>
      <c r="D9" s="2"/>
      <c r="E9" s="78"/>
      <c r="F9" s="79"/>
      <c r="G9" s="78"/>
      <c r="H9" s="78"/>
      <c r="I9" s="70"/>
      <c r="J9" s="78"/>
      <c r="K9" s="79"/>
      <c r="L9" s="72"/>
    </row>
    <row r="10" spans="1:14" ht="6" customHeight="1" x14ac:dyDescent="0.25">
      <c r="A10" s="84"/>
      <c r="B10" s="78"/>
      <c r="C10" s="83"/>
      <c r="D10" s="78"/>
      <c r="E10" s="78"/>
      <c r="F10" s="79"/>
      <c r="G10" s="78"/>
      <c r="H10" s="78"/>
      <c r="I10" s="78"/>
      <c r="J10" s="78"/>
      <c r="K10" s="79"/>
      <c r="L10" s="78"/>
    </row>
    <row r="11" spans="1:14" x14ac:dyDescent="0.25">
      <c r="A11" s="71" t="s">
        <v>227</v>
      </c>
      <c r="B11" s="116"/>
      <c r="C11" s="114"/>
      <c r="D11" s="70" t="s">
        <v>190</v>
      </c>
      <c r="E11" s="113"/>
      <c r="F11" s="79"/>
      <c r="G11" s="78"/>
      <c r="H11" s="78"/>
      <c r="I11" s="79"/>
      <c r="J11" s="79"/>
      <c r="K11" s="79"/>
      <c r="L11" s="72"/>
    </row>
    <row r="12" spans="1:14" x14ac:dyDescent="0.25">
      <c r="A12" s="78"/>
      <c r="B12" s="116"/>
      <c r="C12" s="114"/>
      <c r="D12" s="70" t="s">
        <v>191</v>
      </c>
      <c r="E12" s="113"/>
      <c r="F12" s="79"/>
      <c r="G12" s="78"/>
      <c r="H12" s="78"/>
      <c r="I12" s="79"/>
      <c r="J12" s="79"/>
      <c r="K12" s="79"/>
      <c r="L12" s="72"/>
    </row>
    <row r="13" spans="1:14" x14ac:dyDescent="0.25">
      <c r="A13" s="78"/>
      <c r="B13" s="115"/>
      <c r="C13" s="114"/>
      <c r="D13" s="83"/>
      <c r="E13" s="83"/>
      <c r="F13" s="78"/>
      <c r="G13" s="78"/>
      <c r="H13" s="78"/>
      <c r="I13" s="78"/>
      <c r="J13" s="78"/>
      <c r="K13" s="79"/>
      <c r="L13" s="70"/>
    </row>
    <row r="14" spans="1:14" x14ac:dyDescent="0.25">
      <c r="A14" s="82"/>
      <c r="B14" s="78"/>
      <c r="C14" s="83"/>
      <c r="D14" s="83"/>
      <c r="E14" s="83"/>
      <c r="F14" s="78"/>
      <c r="G14" s="78"/>
      <c r="H14" s="78"/>
      <c r="I14" s="78"/>
      <c r="J14" s="78"/>
      <c r="K14" s="79"/>
      <c r="L14" s="78"/>
    </row>
    <row r="15" spans="1:14" x14ac:dyDescent="0.25">
      <c r="A15" s="78"/>
      <c r="B15" s="73" t="s">
        <v>181</v>
      </c>
      <c r="D15" s="72" t="s">
        <v>180</v>
      </c>
      <c r="F15" s="79"/>
      <c r="G15" s="78"/>
      <c r="H15" s="79"/>
      <c r="I15" s="73"/>
      <c r="J15" s="78"/>
      <c r="K15" s="79"/>
      <c r="L15" s="70"/>
    </row>
    <row r="16" spans="1:14" ht="65.099999999999994" customHeight="1" x14ac:dyDescent="0.2">
      <c r="A16" s="78"/>
      <c r="B16" s="75" t="s">
        <v>179</v>
      </c>
      <c r="C16" s="107"/>
      <c r="D16" s="75" t="s">
        <v>179</v>
      </c>
      <c r="F16" s="79"/>
      <c r="G16" s="79"/>
      <c r="H16" s="79"/>
      <c r="I16" s="72"/>
      <c r="J16" s="78"/>
      <c r="K16" s="79"/>
      <c r="L16" s="78"/>
    </row>
    <row r="17" spans="1:15" ht="15" customHeight="1" thickBot="1" x14ac:dyDescent="0.3">
      <c r="K17" s="87"/>
      <c r="L17" s="88"/>
      <c r="M17" s="87"/>
    </row>
    <row r="18" spans="1:15" s="76" customFormat="1" ht="15" x14ac:dyDescent="0.25">
      <c r="A18" s="181" t="s">
        <v>218</v>
      </c>
      <c r="B18" s="171" t="s">
        <v>200</v>
      </c>
      <c r="C18" s="176" t="s">
        <v>192</v>
      </c>
      <c r="D18" s="176"/>
      <c r="E18" s="176"/>
      <c r="F18" s="171" t="s">
        <v>61</v>
      </c>
      <c r="G18" s="171" t="s">
        <v>62</v>
      </c>
      <c r="H18" s="183" t="s">
        <v>206</v>
      </c>
      <c r="I18" s="171" t="s">
        <v>194</v>
      </c>
      <c r="J18" s="171" t="s">
        <v>193</v>
      </c>
      <c r="K18" s="173" t="s">
        <v>201</v>
      </c>
      <c r="L18" s="173"/>
      <c r="M18" s="173" t="s">
        <v>202</v>
      </c>
      <c r="N18" s="173"/>
      <c r="O18" s="174" t="s">
        <v>233</v>
      </c>
    </row>
    <row r="19" spans="1:15" s="76" customFormat="1" ht="15.75" thickBot="1" x14ac:dyDescent="0.3">
      <c r="A19" s="182"/>
      <c r="B19" s="172" t="s">
        <v>200</v>
      </c>
      <c r="C19" s="177"/>
      <c r="D19" s="177"/>
      <c r="E19" s="177"/>
      <c r="F19" s="172"/>
      <c r="G19" s="172"/>
      <c r="H19" s="184"/>
      <c r="I19" s="172"/>
      <c r="J19" s="172"/>
      <c r="K19" s="108" t="s">
        <v>203</v>
      </c>
      <c r="L19" s="108" t="s">
        <v>207</v>
      </c>
      <c r="M19" s="108" t="s">
        <v>204</v>
      </c>
      <c r="N19" s="108" t="s">
        <v>208</v>
      </c>
      <c r="O19" s="175"/>
    </row>
    <row r="20" spans="1:15" s="76" customFormat="1" ht="15" x14ac:dyDescent="0.25">
      <c r="A20" s="179" t="s">
        <v>63</v>
      </c>
      <c r="B20" s="180"/>
      <c r="C20" s="180"/>
      <c r="D20" s="180"/>
      <c r="E20" s="180"/>
      <c r="F20" s="104"/>
      <c r="G20" s="104"/>
      <c r="H20" s="104"/>
      <c r="I20" s="104"/>
      <c r="J20" s="104"/>
      <c r="K20" s="104"/>
      <c r="L20" s="104"/>
      <c r="M20" s="104"/>
      <c r="N20" s="104"/>
      <c r="O20" s="105"/>
    </row>
    <row r="21" spans="1:15" x14ac:dyDescent="0.25">
      <c r="A21" s="96">
        <v>1</v>
      </c>
      <c r="B21" s="92" t="s">
        <v>64</v>
      </c>
      <c r="C21" s="178" t="s">
        <v>65</v>
      </c>
      <c r="D21" s="178"/>
      <c r="E21" s="178"/>
      <c r="F21" s="92" t="s">
        <v>66</v>
      </c>
      <c r="G21" s="92" t="s">
        <v>67</v>
      </c>
      <c r="H21" s="93">
        <v>0.15</v>
      </c>
      <c r="I21" s="92">
        <v>2</v>
      </c>
      <c r="J21" s="92" t="s">
        <v>52</v>
      </c>
      <c r="K21" s="159"/>
      <c r="L21" s="94">
        <f t="shared" ref="L21:L66" si="0">I21*K21</f>
        <v>0</v>
      </c>
      <c r="M21" s="159"/>
      <c r="N21" s="94">
        <f>I21*M21</f>
        <v>0</v>
      </c>
      <c r="O21" s="97">
        <f>L21+N21</f>
        <v>0</v>
      </c>
    </row>
    <row r="22" spans="1:15" x14ac:dyDescent="0.25">
      <c r="A22" s="96">
        <v>2</v>
      </c>
      <c r="B22" s="92" t="s">
        <v>68</v>
      </c>
      <c r="C22" s="178" t="s">
        <v>69</v>
      </c>
      <c r="D22" s="178"/>
      <c r="E22" s="178"/>
      <c r="F22" s="92" t="s">
        <v>66</v>
      </c>
      <c r="G22" s="92" t="s">
        <v>67</v>
      </c>
      <c r="H22" s="93">
        <v>0.38</v>
      </c>
      <c r="I22" s="92">
        <v>2</v>
      </c>
      <c r="J22" s="92" t="s">
        <v>52</v>
      </c>
      <c r="K22" s="159"/>
      <c r="L22" s="94">
        <f t="shared" si="0"/>
        <v>0</v>
      </c>
      <c r="M22" s="159"/>
      <c r="N22" s="94">
        <f t="shared" ref="N22:N34" si="1">I22*M22</f>
        <v>0</v>
      </c>
      <c r="O22" s="97">
        <f t="shared" ref="O22:O34" si="2">L22+N22</f>
        <v>0</v>
      </c>
    </row>
    <row r="23" spans="1:15" x14ac:dyDescent="0.25">
      <c r="A23" s="96">
        <v>3</v>
      </c>
      <c r="B23" s="92" t="s">
        <v>70</v>
      </c>
      <c r="C23" s="178" t="s">
        <v>71</v>
      </c>
      <c r="D23" s="178"/>
      <c r="E23" s="178"/>
      <c r="F23" s="92" t="s">
        <v>72</v>
      </c>
      <c r="G23" s="92" t="s">
        <v>73</v>
      </c>
      <c r="H23" s="93">
        <v>0.11799999999999999</v>
      </c>
      <c r="I23" s="92">
        <v>2</v>
      </c>
      <c r="J23" s="92" t="s">
        <v>52</v>
      </c>
      <c r="K23" s="159"/>
      <c r="L23" s="94">
        <f t="shared" si="0"/>
        <v>0</v>
      </c>
      <c r="M23" s="159"/>
      <c r="N23" s="94">
        <f t="shared" si="1"/>
        <v>0</v>
      </c>
      <c r="O23" s="97">
        <f t="shared" si="2"/>
        <v>0</v>
      </c>
    </row>
    <row r="24" spans="1:15" x14ac:dyDescent="0.25">
      <c r="A24" s="96">
        <v>4</v>
      </c>
      <c r="B24" s="92" t="s">
        <v>74</v>
      </c>
      <c r="C24" s="178" t="s">
        <v>75</v>
      </c>
      <c r="D24" s="178"/>
      <c r="E24" s="178"/>
      <c r="F24" s="92" t="s">
        <v>66</v>
      </c>
      <c r="G24" s="92" t="s">
        <v>76</v>
      </c>
      <c r="H24" s="93">
        <v>0.3</v>
      </c>
      <c r="I24" s="92">
        <v>4</v>
      </c>
      <c r="J24" s="92" t="s">
        <v>52</v>
      </c>
      <c r="K24" s="159"/>
      <c r="L24" s="94">
        <f t="shared" si="0"/>
        <v>0</v>
      </c>
      <c r="M24" s="159"/>
      <c r="N24" s="94">
        <f t="shared" si="1"/>
        <v>0</v>
      </c>
      <c r="O24" s="97">
        <f t="shared" si="2"/>
        <v>0</v>
      </c>
    </row>
    <row r="25" spans="1:15" x14ac:dyDescent="0.25">
      <c r="A25" s="96">
        <v>5</v>
      </c>
      <c r="B25" s="92" t="s">
        <v>77</v>
      </c>
      <c r="C25" s="178" t="s">
        <v>78</v>
      </c>
      <c r="D25" s="178"/>
      <c r="E25" s="178"/>
      <c r="F25" s="92" t="s">
        <v>72</v>
      </c>
      <c r="G25" s="92" t="s">
        <v>79</v>
      </c>
      <c r="H25" s="93">
        <v>0.73</v>
      </c>
      <c r="I25" s="92">
        <v>4</v>
      </c>
      <c r="J25" s="92" t="s">
        <v>52</v>
      </c>
      <c r="K25" s="159"/>
      <c r="L25" s="94">
        <f t="shared" si="0"/>
        <v>0</v>
      </c>
      <c r="M25" s="159"/>
      <c r="N25" s="94">
        <f t="shared" si="1"/>
        <v>0</v>
      </c>
      <c r="O25" s="97">
        <f t="shared" si="2"/>
        <v>0</v>
      </c>
    </row>
    <row r="26" spans="1:15" x14ac:dyDescent="0.25">
      <c r="A26" s="96">
        <v>6</v>
      </c>
      <c r="B26" s="92" t="s">
        <v>80</v>
      </c>
      <c r="C26" s="178" t="s">
        <v>81</v>
      </c>
      <c r="D26" s="178"/>
      <c r="E26" s="178"/>
      <c r="F26" s="92" t="s">
        <v>66</v>
      </c>
      <c r="G26" s="92" t="s">
        <v>79</v>
      </c>
      <c r="H26" s="93">
        <v>0.55000000000000004</v>
      </c>
      <c r="I26" s="92">
        <v>4</v>
      </c>
      <c r="J26" s="92" t="s">
        <v>52</v>
      </c>
      <c r="K26" s="159"/>
      <c r="L26" s="94">
        <f t="shared" si="0"/>
        <v>0</v>
      </c>
      <c r="M26" s="159"/>
      <c r="N26" s="94">
        <f t="shared" si="1"/>
        <v>0</v>
      </c>
      <c r="O26" s="97">
        <f t="shared" si="2"/>
        <v>0</v>
      </c>
    </row>
    <row r="27" spans="1:15" x14ac:dyDescent="0.25">
      <c r="A27" s="96">
        <v>7</v>
      </c>
      <c r="B27" s="92" t="s">
        <v>82</v>
      </c>
      <c r="C27" s="178" t="s">
        <v>83</v>
      </c>
      <c r="D27" s="178"/>
      <c r="E27" s="178"/>
      <c r="F27" s="92" t="s">
        <v>84</v>
      </c>
      <c r="G27" s="92" t="s">
        <v>76</v>
      </c>
      <c r="H27" s="93">
        <v>8.8000000000000007</v>
      </c>
      <c r="I27" s="92">
        <v>2</v>
      </c>
      <c r="J27" s="92" t="s">
        <v>52</v>
      </c>
      <c r="K27" s="159"/>
      <c r="L27" s="94">
        <f t="shared" si="0"/>
        <v>0</v>
      </c>
      <c r="M27" s="159"/>
      <c r="N27" s="94">
        <f t="shared" si="1"/>
        <v>0</v>
      </c>
      <c r="O27" s="97">
        <f t="shared" si="2"/>
        <v>0</v>
      </c>
    </row>
    <row r="28" spans="1:15" x14ac:dyDescent="0.25">
      <c r="A28" s="96">
        <v>8</v>
      </c>
      <c r="B28" s="92" t="s">
        <v>85</v>
      </c>
      <c r="C28" s="178" t="s">
        <v>86</v>
      </c>
      <c r="D28" s="178"/>
      <c r="E28" s="178"/>
      <c r="F28" s="92" t="s">
        <v>66</v>
      </c>
      <c r="G28" s="92" t="s">
        <v>67</v>
      </c>
      <c r="H28" s="93">
        <v>0.8</v>
      </c>
      <c r="I28" s="92">
        <v>2</v>
      </c>
      <c r="J28" s="92" t="s">
        <v>52</v>
      </c>
      <c r="K28" s="159"/>
      <c r="L28" s="94">
        <f t="shared" si="0"/>
        <v>0</v>
      </c>
      <c r="M28" s="159"/>
      <c r="N28" s="94">
        <f t="shared" si="1"/>
        <v>0</v>
      </c>
      <c r="O28" s="97">
        <f t="shared" si="2"/>
        <v>0</v>
      </c>
    </row>
    <row r="29" spans="1:15" x14ac:dyDescent="0.25">
      <c r="A29" s="96">
        <v>9</v>
      </c>
      <c r="B29" s="92" t="s">
        <v>87</v>
      </c>
      <c r="C29" s="178" t="s">
        <v>88</v>
      </c>
      <c r="D29" s="178"/>
      <c r="E29" s="178"/>
      <c r="F29" s="92" t="s">
        <v>84</v>
      </c>
      <c r="G29" s="92" t="s">
        <v>67</v>
      </c>
      <c r="H29" s="93">
        <v>10.1</v>
      </c>
      <c r="I29" s="92">
        <v>2</v>
      </c>
      <c r="J29" s="92" t="s">
        <v>52</v>
      </c>
      <c r="K29" s="159"/>
      <c r="L29" s="94">
        <f t="shared" si="0"/>
        <v>0</v>
      </c>
      <c r="M29" s="159"/>
      <c r="N29" s="94">
        <f t="shared" si="1"/>
        <v>0</v>
      </c>
      <c r="O29" s="97">
        <f t="shared" si="2"/>
        <v>0</v>
      </c>
    </row>
    <row r="30" spans="1:15" x14ac:dyDescent="0.25">
      <c r="A30" s="96">
        <v>10</v>
      </c>
      <c r="B30" s="92" t="s">
        <v>89</v>
      </c>
      <c r="C30" s="178" t="s">
        <v>90</v>
      </c>
      <c r="D30" s="178"/>
      <c r="E30" s="178"/>
      <c r="F30" s="92"/>
      <c r="G30" s="92" t="s">
        <v>72</v>
      </c>
      <c r="H30" s="93">
        <v>3.6</v>
      </c>
      <c r="I30" s="92">
        <v>2</v>
      </c>
      <c r="J30" s="92" t="s">
        <v>52</v>
      </c>
      <c r="K30" s="159"/>
      <c r="L30" s="94">
        <f t="shared" si="0"/>
        <v>0</v>
      </c>
      <c r="M30" s="159"/>
      <c r="N30" s="94">
        <f t="shared" si="1"/>
        <v>0</v>
      </c>
      <c r="O30" s="97">
        <f t="shared" si="2"/>
        <v>0</v>
      </c>
    </row>
    <row r="31" spans="1:15" x14ac:dyDescent="0.25">
      <c r="A31" s="96">
        <v>11</v>
      </c>
      <c r="B31" s="92" t="s">
        <v>91</v>
      </c>
      <c r="C31" s="178" t="s">
        <v>92</v>
      </c>
      <c r="D31" s="178"/>
      <c r="E31" s="178"/>
      <c r="F31" s="92" t="s">
        <v>93</v>
      </c>
      <c r="G31" s="92" t="s">
        <v>72</v>
      </c>
      <c r="H31" s="93" t="s">
        <v>72</v>
      </c>
      <c r="I31" s="92">
        <v>2</v>
      </c>
      <c r="J31" s="92" t="s">
        <v>52</v>
      </c>
      <c r="K31" s="159"/>
      <c r="L31" s="94">
        <f t="shared" si="0"/>
        <v>0</v>
      </c>
      <c r="M31" s="159"/>
      <c r="N31" s="94">
        <f t="shared" si="1"/>
        <v>0</v>
      </c>
      <c r="O31" s="97">
        <f t="shared" si="2"/>
        <v>0</v>
      </c>
    </row>
    <row r="32" spans="1:15" x14ac:dyDescent="0.25">
      <c r="A32" s="96">
        <v>12</v>
      </c>
      <c r="B32" s="92" t="s">
        <v>94</v>
      </c>
      <c r="C32" s="178" t="s">
        <v>95</v>
      </c>
      <c r="D32" s="178"/>
      <c r="E32" s="178"/>
      <c r="F32" s="92" t="s">
        <v>72</v>
      </c>
      <c r="G32" s="92" t="s">
        <v>72</v>
      </c>
      <c r="H32" s="93" t="s">
        <v>72</v>
      </c>
      <c r="I32" s="92">
        <v>2</v>
      </c>
      <c r="J32" s="92" t="s">
        <v>52</v>
      </c>
      <c r="K32" s="159"/>
      <c r="L32" s="94">
        <f t="shared" si="0"/>
        <v>0</v>
      </c>
      <c r="M32" s="159"/>
      <c r="N32" s="94">
        <f t="shared" si="1"/>
        <v>0</v>
      </c>
      <c r="O32" s="97">
        <f t="shared" si="2"/>
        <v>0</v>
      </c>
    </row>
    <row r="33" spans="1:15" x14ac:dyDescent="0.25">
      <c r="A33" s="96">
        <v>13</v>
      </c>
      <c r="B33" s="92" t="s">
        <v>96</v>
      </c>
      <c r="C33" s="178" t="s">
        <v>86</v>
      </c>
      <c r="D33" s="178"/>
      <c r="E33" s="178"/>
      <c r="F33" s="92" t="s">
        <v>66</v>
      </c>
      <c r="G33" s="92" t="s">
        <v>67</v>
      </c>
      <c r="H33" s="93">
        <v>0.8</v>
      </c>
      <c r="I33" s="92">
        <v>2</v>
      </c>
      <c r="J33" s="92" t="s">
        <v>52</v>
      </c>
      <c r="K33" s="159"/>
      <c r="L33" s="94">
        <f t="shared" si="0"/>
        <v>0</v>
      </c>
      <c r="M33" s="159"/>
      <c r="N33" s="94">
        <f t="shared" si="1"/>
        <v>0</v>
      </c>
      <c r="O33" s="97">
        <f t="shared" si="2"/>
        <v>0</v>
      </c>
    </row>
    <row r="34" spans="1:15" x14ac:dyDescent="0.25">
      <c r="A34" s="96">
        <v>14</v>
      </c>
      <c r="B34" s="92" t="s">
        <v>97</v>
      </c>
      <c r="C34" s="178" t="s">
        <v>86</v>
      </c>
      <c r="D34" s="178"/>
      <c r="E34" s="178"/>
      <c r="F34" s="92" t="s">
        <v>66</v>
      </c>
      <c r="G34" s="92" t="s">
        <v>67</v>
      </c>
      <c r="H34" s="93">
        <v>0.8</v>
      </c>
      <c r="I34" s="92">
        <v>2</v>
      </c>
      <c r="J34" s="92" t="s">
        <v>52</v>
      </c>
      <c r="K34" s="159"/>
      <c r="L34" s="94">
        <f t="shared" si="0"/>
        <v>0</v>
      </c>
      <c r="M34" s="159"/>
      <c r="N34" s="94">
        <f t="shared" si="1"/>
        <v>0</v>
      </c>
      <c r="O34" s="97">
        <f t="shared" si="2"/>
        <v>0</v>
      </c>
    </row>
    <row r="35" spans="1:15" s="76" customFormat="1" ht="15" x14ac:dyDescent="0.25">
      <c r="A35" s="185" t="s">
        <v>98</v>
      </c>
      <c r="B35" s="186"/>
      <c r="C35" s="186"/>
      <c r="D35" s="186"/>
      <c r="E35" s="186"/>
      <c r="F35" s="91"/>
      <c r="G35" s="91"/>
      <c r="H35" s="91"/>
      <c r="I35" s="91"/>
      <c r="J35" s="91"/>
      <c r="K35" s="91"/>
      <c r="L35" s="94"/>
      <c r="M35" s="127"/>
      <c r="N35" s="91"/>
      <c r="O35" s="95"/>
    </row>
    <row r="36" spans="1:15" x14ac:dyDescent="0.25">
      <c r="A36" s="96">
        <v>15</v>
      </c>
      <c r="B36" s="92" t="s">
        <v>97</v>
      </c>
      <c r="C36" s="178" t="s">
        <v>86</v>
      </c>
      <c r="D36" s="178"/>
      <c r="E36" s="178"/>
      <c r="F36" s="92" t="s">
        <v>66</v>
      </c>
      <c r="G36" s="92" t="s">
        <v>67</v>
      </c>
      <c r="H36" s="93">
        <v>0.8</v>
      </c>
      <c r="I36" s="92">
        <v>4</v>
      </c>
      <c r="J36" s="92" t="s">
        <v>52</v>
      </c>
      <c r="K36" s="159"/>
      <c r="L36" s="94">
        <f t="shared" si="0"/>
        <v>0</v>
      </c>
      <c r="M36" s="159"/>
      <c r="N36" s="94">
        <f t="shared" ref="N36:N43" si="3">I36*M36</f>
        <v>0</v>
      </c>
      <c r="O36" s="97">
        <f t="shared" ref="O36:O43" si="4">L36+N36</f>
        <v>0</v>
      </c>
    </row>
    <row r="37" spans="1:15" x14ac:dyDescent="0.25">
      <c r="A37" s="96">
        <v>16</v>
      </c>
      <c r="B37" s="92" t="s">
        <v>99</v>
      </c>
      <c r="C37" s="178" t="s">
        <v>65</v>
      </c>
      <c r="D37" s="178"/>
      <c r="E37" s="178"/>
      <c r="F37" s="92" t="s">
        <v>66</v>
      </c>
      <c r="G37" s="92" t="s">
        <v>67</v>
      </c>
      <c r="H37" s="93">
        <v>0.15</v>
      </c>
      <c r="I37" s="92">
        <v>2</v>
      </c>
      <c r="J37" s="92" t="s">
        <v>52</v>
      </c>
      <c r="K37" s="159"/>
      <c r="L37" s="94">
        <f t="shared" si="0"/>
        <v>0</v>
      </c>
      <c r="M37" s="159"/>
      <c r="N37" s="94">
        <f t="shared" si="3"/>
        <v>0</v>
      </c>
      <c r="O37" s="97">
        <f t="shared" si="4"/>
        <v>0</v>
      </c>
    </row>
    <row r="38" spans="1:15" x14ac:dyDescent="0.25">
      <c r="A38" s="96">
        <v>17</v>
      </c>
      <c r="B38" s="92" t="s">
        <v>100</v>
      </c>
      <c r="C38" s="178" t="s">
        <v>69</v>
      </c>
      <c r="D38" s="178"/>
      <c r="E38" s="178"/>
      <c r="F38" s="92" t="s">
        <v>66</v>
      </c>
      <c r="G38" s="92" t="s">
        <v>67</v>
      </c>
      <c r="H38" s="93">
        <v>0.38</v>
      </c>
      <c r="I38" s="92">
        <v>2</v>
      </c>
      <c r="J38" s="92" t="s">
        <v>52</v>
      </c>
      <c r="K38" s="159"/>
      <c r="L38" s="94">
        <f t="shared" si="0"/>
        <v>0</v>
      </c>
      <c r="M38" s="159"/>
      <c r="N38" s="94">
        <f t="shared" si="3"/>
        <v>0</v>
      </c>
      <c r="O38" s="97">
        <f t="shared" si="4"/>
        <v>0</v>
      </c>
    </row>
    <row r="39" spans="1:15" x14ac:dyDescent="0.25">
      <c r="A39" s="96">
        <v>18</v>
      </c>
      <c r="B39" s="92" t="s">
        <v>101</v>
      </c>
      <c r="C39" s="178" t="s">
        <v>71</v>
      </c>
      <c r="D39" s="178"/>
      <c r="E39" s="178"/>
      <c r="F39" s="92" t="s">
        <v>72</v>
      </c>
      <c r="G39" s="92" t="s">
        <v>73</v>
      </c>
      <c r="H39" s="93">
        <v>0.11799999999999999</v>
      </c>
      <c r="I39" s="92">
        <v>2</v>
      </c>
      <c r="J39" s="92" t="s">
        <v>52</v>
      </c>
      <c r="K39" s="159"/>
      <c r="L39" s="94">
        <f t="shared" si="0"/>
        <v>0</v>
      </c>
      <c r="M39" s="159"/>
      <c r="N39" s="94">
        <f t="shared" si="3"/>
        <v>0</v>
      </c>
      <c r="O39" s="97">
        <f t="shared" si="4"/>
        <v>0</v>
      </c>
    </row>
    <row r="40" spans="1:15" x14ac:dyDescent="0.25">
      <c r="A40" s="96">
        <v>19</v>
      </c>
      <c r="B40" s="92" t="s">
        <v>102</v>
      </c>
      <c r="C40" s="178" t="s">
        <v>75</v>
      </c>
      <c r="D40" s="178"/>
      <c r="E40" s="178"/>
      <c r="F40" s="92" t="s">
        <v>66</v>
      </c>
      <c r="G40" s="92" t="s">
        <v>76</v>
      </c>
      <c r="H40" s="93">
        <v>0.3</v>
      </c>
      <c r="I40" s="92">
        <v>2</v>
      </c>
      <c r="J40" s="92" t="s">
        <v>52</v>
      </c>
      <c r="K40" s="159"/>
      <c r="L40" s="94">
        <f t="shared" si="0"/>
        <v>0</v>
      </c>
      <c r="M40" s="159"/>
      <c r="N40" s="94">
        <f t="shared" si="3"/>
        <v>0</v>
      </c>
      <c r="O40" s="97">
        <f t="shared" si="4"/>
        <v>0</v>
      </c>
    </row>
    <row r="41" spans="1:15" x14ac:dyDescent="0.25">
      <c r="A41" s="96">
        <v>20</v>
      </c>
      <c r="B41" s="92" t="s">
        <v>103</v>
      </c>
      <c r="C41" s="178" t="s">
        <v>78</v>
      </c>
      <c r="D41" s="178"/>
      <c r="E41" s="178"/>
      <c r="F41" s="92" t="s">
        <v>72</v>
      </c>
      <c r="G41" s="92" t="s">
        <v>79</v>
      </c>
      <c r="H41" s="93">
        <v>0.73</v>
      </c>
      <c r="I41" s="92">
        <v>2</v>
      </c>
      <c r="J41" s="92" t="s">
        <v>52</v>
      </c>
      <c r="K41" s="159"/>
      <c r="L41" s="94">
        <f t="shared" si="0"/>
        <v>0</v>
      </c>
      <c r="M41" s="159"/>
      <c r="N41" s="94">
        <f t="shared" si="3"/>
        <v>0</v>
      </c>
      <c r="O41" s="97">
        <f t="shared" si="4"/>
        <v>0</v>
      </c>
    </row>
    <row r="42" spans="1:15" x14ac:dyDescent="0.25">
      <c r="A42" s="96">
        <v>21</v>
      </c>
      <c r="B42" s="92" t="s">
        <v>104</v>
      </c>
      <c r="C42" s="178" t="s">
        <v>81</v>
      </c>
      <c r="D42" s="178"/>
      <c r="E42" s="178"/>
      <c r="F42" s="92" t="s">
        <v>66</v>
      </c>
      <c r="G42" s="92" t="s">
        <v>79</v>
      </c>
      <c r="H42" s="93">
        <v>0.55000000000000004</v>
      </c>
      <c r="I42" s="92">
        <v>2</v>
      </c>
      <c r="J42" s="92" t="s">
        <v>52</v>
      </c>
      <c r="K42" s="159"/>
      <c r="L42" s="94">
        <f t="shared" si="0"/>
        <v>0</v>
      </c>
      <c r="M42" s="159"/>
      <c r="N42" s="94">
        <f t="shared" si="3"/>
        <v>0</v>
      </c>
      <c r="O42" s="97">
        <f t="shared" si="4"/>
        <v>0</v>
      </c>
    </row>
    <row r="43" spans="1:15" x14ac:dyDescent="0.25">
      <c r="A43" s="96">
        <v>22</v>
      </c>
      <c r="B43" s="92" t="s">
        <v>105</v>
      </c>
      <c r="C43" s="178" t="s">
        <v>86</v>
      </c>
      <c r="D43" s="178"/>
      <c r="E43" s="178"/>
      <c r="F43" s="92" t="s">
        <v>66</v>
      </c>
      <c r="G43" s="92" t="s">
        <v>67</v>
      </c>
      <c r="H43" s="93">
        <v>0.8</v>
      </c>
      <c r="I43" s="92">
        <v>2</v>
      </c>
      <c r="J43" s="92" t="s">
        <v>52</v>
      </c>
      <c r="K43" s="159"/>
      <c r="L43" s="94">
        <f t="shared" si="0"/>
        <v>0</v>
      </c>
      <c r="M43" s="159"/>
      <c r="N43" s="94">
        <f t="shared" si="3"/>
        <v>0</v>
      </c>
      <c r="O43" s="97">
        <f t="shared" si="4"/>
        <v>0</v>
      </c>
    </row>
    <row r="44" spans="1:15" s="76" customFormat="1" ht="15" x14ac:dyDescent="0.25">
      <c r="A44" s="185" t="s">
        <v>106</v>
      </c>
      <c r="B44" s="186"/>
      <c r="C44" s="186"/>
      <c r="D44" s="186"/>
      <c r="E44" s="186"/>
      <c r="F44" s="91"/>
      <c r="G44" s="91"/>
      <c r="H44" s="91"/>
      <c r="I44" s="91"/>
      <c r="J44" s="91"/>
      <c r="K44" s="91"/>
      <c r="L44" s="94"/>
      <c r="M44" s="127"/>
      <c r="N44" s="91"/>
      <c r="O44" s="95"/>
    </row>
    <row r="45" spans="1:15" x14ac:dyDescent="0.25">
      <c r="A45" s="96">
        <v>23</v>
      </c>
      <c r="B45" s="92" t="s">
        <v>107</v>
      </c>
      <c r="C45" s="178" t="s">
        <v>108</v>
      </c>
      <c r="D45" s="178"/>
      <c r="E45" s="178"/>
      <c r="F45" s="92" t="s">
        <v>109</v>
      </c>
      <c r="G45" s="92" t="s">
        <v>76</v>
      </c>
      <c r="H45" s="93">
        <v>19.899999999999999</v>
      </c>
      <c r="I45" s="92">
        <v>2</v>
      </c>
      <c r="J45" s="92" t="s">
        <v>52</v>
      </c>
      <c r="K45" s="159"/>
      <c r="L45" s="94">
        <f t="shared" si="0"/>
        <v>0</v>
      </c>
      <c r="M45" s="159"/>
      <c r="N45" s="94">
        <f t="shared" ref="N45:N59" si="5">I45*M45</f>
        <v>0</v>
      </c>
      <c r="O45" s="97">
        <f t="shared" ref="O45:O59" si="6">L45+N45</f>
        <v>0</v>
      </c>
    </row>
    <row r="46" spans="1:15" x14ac:dyDescent="0.25">
      <c r="A46" s="96">
        <v>24</v>
      </c>
      <c r="B46" s="92" t="s">
        <v>110</v>
      </c>
      <c r="C46" s="178" t="s">
        <v>111</v>
      </c>
      <c r="D46" s="178"/>
      <c r="E46" s="178"/>
      <c r="F46" s="92" t="s">
        <v>112</v>
      </c>
      <c r="G46" s="92" t="s">
        <v>76</v>
      </c>
      <c r="H46" s="93">
        <v>1.7090000000000001</v>
      </c>
      <c r="I46" s="92">
        <v>2</v>
      </c>
      <c r="J46" s="92" t="s">
        <v>52</v>
      </c>
      <c r="K46" s="159"/>
      <c r="L46" s="94">
        <f t="shared" si="0"/>
        <v>0</v>
      </c>
      <c r="M46" s="159"/>
      <c r="N46" s="94">
        <f t="shared" si="5"/>
        <v>0</v>
      </c>
      <c r="O46" s="97">
        <f t="shared" si="6"/>
        <v>0</v>
      </c>
    </row>
    <row r="47" spans="1:15" x14ac:dyDescent="0.25">
      <c r="A47" s="96">
        <v>25</v>
      </c>
      <c r="B47" s="92" t="s">
        <v>113</v>
      </c>
      <c r="C47" s="178" t="s">
        <v>114</v>
      </c>
      <c r="D47" s="178"/>
      <c r="E47" s="178"/>
      <c r="F47" s="92" t="s">
        <v>66</v>
      </c>
      <c r="G47" s="92" t="s">
        <v>67</v>
      </c>
      <c r="H47" s="93">
        <v>0.18</v>
      </c>
      <c r="I47" s="92">
        <v>2</v>
      </c>
      <c r="J47" s="92" t="s">
        <v>52</v>
      </c>
      <c r="K47" s="159"/>
      <c r="L47" s="94">
        <f t="shared" si="0"/>
        <v>0</v>
      </c>
      <c r="M47" s="159"/>
      <c r="N47" s="94">
        <f t="shared" si="5"/>
        <v>0</v>
      </c>
      <c r="O47" s="97">
        <f t="shared" si="6"/>
        <v>0</v>
      </c>
    </row>
    <row r="48" spans="1:15" x14ac:dyDescent="0.25">
      <c r="A48" s="96">
        <v>26</v>
      </c>
      <c r="B48" s="92" t="s">
        <v>115</v>
      </c>
      <c r="C48" s="178" t="s">
        <v>116</v>
      </c>
      <c r="D48" s="178"/>
      <c r="E48" s="178"/>
      <c r="F48" s="92" t="s">
        <v>66</v>
      </c>
      <c r="G48" s="92" t="s">
        <v>67</v>
      </c>
      <c r="H48" s="93">
        <v>0.52</v>
      </c>
      <c r="I48" s="92">
        <v>2</v>
      </c>
      <c r="J48" s="92" t="s">
        <v>52</v>
      </c>
      <c r="K48" s="159"/>
      <c r="L48" s="94">
        <f t="shared" si="0"/>
        <v>0</v>
      </c>
      <c r="M48" s="159"/>
      <c r="N48" s="94">
        <f t="shared" si="5"/>
        <v>0</v>
      </c>
      <c r="O48" s="97">
        <f t="shared" si="6"/>
        <v>0</v>
      </c>
    </row>
    <row r="49" spans="1:15" x14ac:dyDescent="0.25">
      <c r="A49" s="96">
        <v>27</v>
      </c>
      <c r="B49" s="92" t="s">
        <v>117</v>
      </c>
      <c r="C49" s="178" t="s">
        <v>118</v>
      </c>
      <c r="D49" s="178"/>
      <c r="E49" s="178"/>
      <c r="F49" s="92" t="s">
        <v>72</v>
      </c>
      <c r="G49" s="92" t="s">
        <v>76</v>
      </c>
      <c r="H49" s="93">
        <v>0.13300000000000001</v>
      </c>
      <c r="I49" s="92">
        <v>2</v>
      </c>
      <c r="J49" s="92" t="s">
        <v>52</v>
      </c>
      <c r="K49" s="159"/>
      <c r="L49" s="94">
        <f t="shared" si="0"/>
        <v>0</v>
      </c>
      <c r="M49" s="159"/>
      <c r="N49" s="94">
        <f t="shared" si="5"/>
        <v>0</v>
      </c>
      <c r="O49" s="97">
        <f t="shared" si="6"/>
        <v>0</v>
      </c>
    </row>
    <row r="50" spans="1:15" x14ac:dyDescent="0.25">
      <c r="A50" s="96">
        <v>28</v>
      </c>
      <c r="B50" s="92" t="s">
        <v>119</v>
      </c>
      <c r="C50" s="178" t="s">
        <v>120</v>
      </c>
      <c r="D50" s="178"/>
      <c r="E50" s="178"/>
      <c r="F50" s="92" t="s">
        <v>66</v>
      </c>
      <c r="G50" s="92" t="s">
        <v>121</v>
      </c>
      <c r="H50" s="93">
        <v>0.3</v>
      </c>
      <c r="I50" s="92">
        <v>2</v>
      </c>
      <c r="J50" s="92" t="s">
        <v>52</v>
      </c>
      <c r="K50" s="159"/>
      <c r="L50" s="94">
        <f t="shared" si="0"/>
        <v>0</v>
      </c>
      <c r="M50" s="159"/>
      <c r="N50" s="94">
        <f t="shared" si="5"/>
        <v>0</v>
      </c>
      <c r="O50" s="97">
        <f t="shared" si="6"/>
        <v>0</v>
      </c>
    </row>
    <row r="51" spans="1:15" x14ac:dyDescent="0.25">
      <c r="A51" s="96">
        <v>29</v>
      </c>
      <c r="B51" s="92" t="s">
        <v>122</v>
      </c>
      <c r="C51" s="178" t="s">
        <v>123</v>
      </c>
      <c r="D51" s="178"/>
      <c r="E51" s="178"/>
      <c r="F51" s="92" t="s">
        <v>72</v>
      </c>
      <c r="G51" s="92" t="s">
        <v>124</v>
      </c>
      <c r="H51" s="93">
        <v>0.73</v>
      </c>
      <c r="I51" s="92">
        <v>2</v>
      </c>
      <c r="J51" s="92" t="s">
        <v>52</v>
      </c>
      <c r="K51" s="159"/>
      <c r="L51" s="94">
        <f t="shared" si="0"/>
        <v>0</v>
      </c>
      <c r="M51" s="159"/>
      <c r="N51" s="94">
        <f t="shared" si="5"/>
        <v>0</v>
      </c>
      <c r="O51" s="97">
        <f t="shared" si="6"/>
        <v>0</v>
      </c>
    </row>
    <row r="52" spans="1:15" x14ac:dyDescent="0.25">
      <c r="A52" s="96">
        <v>30</v>
      </c>
      <c r="B52" s="92" t="s">
        <v>125</v>
      </c>
      <c r="C52" s="178" t="s">
        <v>126</v>
      </c>
      <c r="D52" s="178"/>
      <c r="E52" s="178"/>
      <c r="F52" s="92" t="s">
        <v>66</v>
      </c>
      <c r="G52" s="92" t="s">
        <v>79</v>
      </c>
      <c r="H52" s="93">
        <v>0.55000000000000004</v>
      </c>
      <c r="I52" s="92">
        <v>2</v>
      </c>
      <c r="J52" s="92" t="s">
        <v>52</v>
      </c>
      <c r="K52" s="159"/>
      <c r="L52" s="94">
        <f t="shared" si="0"/>
        <v>0</v>
      </c>
      <c r="M52" s="159"/>
      <c r="N52" s="94">
        <f t="shared" si="5"/>
        <v>0</v>
      </c>
      <c r="O52" s="97">
        <f t="shared" si="6"/>
        <v>0</v>
      </c>
    </row>
    <row r="53" spans="1:15" x14ac:dyDescent="0.25">
      <c r="A53" s="96">
        <v>31</v>
      </c>
      <c r="B53" s="92" t="s">
        <v>127</v>
      </c>
      <c r="C53" s="178" t="s">
        <v>128</v>
      </c>
      <c r="D53" s="178"/>
      <c r="E53" s="178"/>
      <c r="F53" s="92" t="s">
        <v>72</v>
      </c>
      <c r="G53" s="92" t="s">
        <v>72</v>
      </c>
      <c r="H53" s="93">
        <v>0.14000000000000001</v>
      </c>
      <c r="I53" s="92">
        <v>2</v>
      </c>
      <c r="J53" s="92" t="s">
        <v>52</v>
      </c>
      <c r="K53" s="159"/>
      <c r="L53" s="94">
        <v>0</v>
      </c>
      <c r="M53" s="159"/>
      <c r="N53" s="94">
        <f t="shared" si="5"/>
        <v>0</v>
      </c>
      <c r="O53" s="97">
        <f t="shared" si="6"/>
        <v>0</v>
      </c>
    </row>
    <row r="54" spans="1:15" x14ac:dyDescent="0.25">
      <c r="A54" s="96">
        <v>32</v>
      </c>
      <c r="B54" s="92" t="s">
        <v>129</v>
      </c>
      <c r="C54" s="178" t="s">
        <v>130</v>
      </c>
      <c r="D54" s="178"/>
      <c r="E54" s="178"/>
      <c r="F54" s="92" t="s">
        <v>66</v>
      </c>
      <c r="G54" s="92" t="s">
        <v>121</v>
      </c>
      <c r="H54" s="93">
        <v>0.42</v>
      </c>
      <c r="I54" s="92">
        <v>2</v>
      </c>
      <c r="J54" s="92" t="s">
        <v>52</v>
      </c>
      <c r="K54" s="159"/>
      <c r="L54" s="94">
        <v>0</v>
      </c>
      <c r="M54" s="159"/>
      <c r="N54" s="94">
        <f t="shared" si="5"/>
        <v>0</v>
      </c>
      <c r="O54" s="97">
        <f t="shared" si="6"/>
        <v>0</v>
      </c>
    </row>
    <row r="55" spans="1:15" x14ac:dyDescent="0.25">
      <c r="A55" s="96">
        <v>33</v>
      </c>
      <c r="B55" s="92" t="s">
        <v>131</v>
      </c>
      <c r="C55" s="178" t="s">
        <v>118</v>
      </c>
      <c r="D55" s="178"/>
      <c r="E55" s="178"/>
      <c r="F55" s="92" t="s">
        <v>72</v>
      </c>
      <c r="G55" s="92" t="s">
        <v>76</v>
      </c>
      <c r="H55" s="93">
        <v>0.13300000000000001</v>
      </c>
      <c r="I55" s="92">
        <v>2</v>
      </c>
      <c r="J55" s="92" t="s">
        <v>52</v>
      </c>
      <c r="K55" s="159"/>
      <c r="L55" s="94">
        <f t="shared" si="0"/>
        <v>0</v>
      </c>
      <c r="M55" s="159"/>
      <c r="N55" s="94">
        <f t="shared" si="5"/>
        <v>0</v>
      </c>
      <c r="O55" s="97">
        <f t="shared" si="6"/>
        <v>0</v>
      </c>
    </row>
    <row r="56" spans="1:15" x14ac:dyDescent="0.25">
      <c r="A56" s="96">
        <v>34</v>
      </c>
      <c r="B56" s="92" t="s">
        <v>132</v>
      </c>
      <c r="C56" s="178" t="s">
        <v>133</v>
      </c>
      <c r="D56" s="178"/>
      <c r="E56" s="178"/>
      <c r="F56" s="92" t="s">
        <v>72</v>
      </c>
      <c r="G56" s="92" t="s">
        <v>72</v>
      </c>
      <c r="H56" s="93">
        <v>0.33</v>
      </c>
      <c r="I56" s="92">
        <v>2</v>
      </c>
      <c r="J56" s="92" t="s">
        <v>52</v>
      </c>
      <c r="K56" s="159"/>
      <c r="L56" s="94">
        <v>0</v>
      </c>
      <c r="M56" s="159"/>
      <c r="N56" s="94">
        <f t="shared" si="5"/>
        <v>0</v>
      </c>
      <c r="O56" s="97">
        <f t="shared" si="6"/>
        <v>0</v>
      </c>
    </row>
    <row r="57" spans="1:15" x14ac:dyDescent="0.25">
      <c r="A57" s="96">
        <v>35</v>
      </c>
      <c r="B57" s="92" t="s">
        <v>134</v>
      </c>
      <c r="C57" s="178" t="s">
        <v>135</v>
      </c>
      <c r="D57" s="178"/>
      <c r="E57" s="178"/>
      <c r="F57" s="92" t="s">
        <v>66</v>
      </c>
      <c r="G57" s="92" t="s">
        <v>121</v>
      </c>
      <c r="H57" s="93">
        <v>0.37</v>
      </c>
      <c r="I57" s="92">
        <v>2</v>
      </c>
      <c r="J57" s="92" t="s">
        <v>52</v>
      </c>
      <c r="K57" s="159"/>
      <c r="L57" s="94">
        <v>0</v>
      </c>
      <c r="M57" s="159"/>
      <c r="N57" s="94">
        <f t="shared" si="5"/>
        <v>0</v>
      </c>
      <c r="O57" s="97">
        <f t="shared" si="6"/>
        <v>0</v>
      </c>
    </row>
    <row r="58" spans="1:15" x14ac:dyDescent="0.25">
      <c r="A58" s="96">
        <v>36</v>
      </c>
      <c r="B58" s="92" t="s">
        <v>136</v>
      </c>
      <c r="C58" s="178" t="s">
        <v>118</v>
      </c>
      <c r="D58" s="178"/>
      <c r="E58" s="178"/>
      <c r="F58" s="92" t="s">
        <v>72</v>
      </c>
      <c r="G58" s="92" t="s">
        <v>76</v>
      </c>
      <c r="H58" s="93">
        <v>0.13300000000000001</v>
      </c>
      <c r="I58" s="92">
        <v>2</v>
      </c>
      <c r="J58" s="92" t="s">
        <v>52</v>
      </c>
      <c r="K58" s="159"/>
      <c r="L58" s="94">
        <f t="shared" si="0"/>
        <v>0</v>
      </c>
      <c r="M58" s="159"/>
      <c r="N58" s="94">
        <f t="shared" si="5"/>
        <v>0</v>
      </c>
      <c r="O58" s="97">
        <f t="shared" si="6"/>
        <v>0</v>
      </c>
    </row>
    <row r="59" spans="1:15" x14ac:dyDescent="0.25">
      <c r="A59" s="96">
        <v>37</v>
      </c>
      <c r="B59" s="92" t="s">
        <v>137</v>
      </c>
      <c r="C59" s="178" t="s">
        <v>138</v>
      </c>
      <c r="D59" s="178"/>
      <c r="E59" s="178"/>
      <c r="F59" s="92" t="s">
        <v>139</v>
      </c>
      <c r="G59" s="92" t="s">
        <v>140</v>
      </c>
      <c r="H59" s="93">
        <v>0.442</v>
      </c>
      <c r="I59" s="92">
        <v>2</v>
      </c>
      <c r="J59" s="92" t="s">
        <v>52</v>
      </c>
      <c r="K59" s="159"/>
      <c r="L59" s="94">
        <f t="shared" si="0"/>
        <v>0</v>
      </c>
      <c r="M59" s="159"/>
      <c r="N59" s="94">
        <f t="shared" si="5"/>
        <v>0</v>
      </c>
      <c r="O59" s="97">
        <f t="shared" si="6"/>
        <v>0</v>
      </c>
    </row>
    <row r="60" spans="1:15" s="76" customFormat="1" ht="15" x14ac:dyDescent="0.25">
      <c r="A60" s="185" t="s">
        <v>141</v>
      </c>
      <c r="B60" s="186"/>
      <c r="C60" s="186"/>
      <c r="D60" s="186"/>
      <c r="E60" s="186"/>
      <c r="F60" s="91"/>
      <c r="G60" s="91"/>
      <c r="H60" s="91"/>
      <c r="I60" s="91"/>
      <c r="J60" s="91"/>
      <c r="K60" s="91"/>
      <c r="L60" s="94"/>
      <c r="M60" s="127"/>
      <c r="N60" s="91"/>
      <c r="O60" s="95"/>
    </row>
    <row r="61" spans="1:15" x14ac:dyDescent="0.25">
      <c r="A61" s="96">
        <v>38</v>
      </c>
      <c r="B61" s="92" t="s">
        <v>142</v>
      </c>
      <c r="C61" s="178" t="s">
        <v>114</v>
      </c>
      <c r="D61" s="178"/>
      <c r="E61" s="178"/>
      <c r="F61" s="92" t="s">
        <v>66</v>
      </c>
      <c r="G61" s="92" t="s">
        <v>67</v>
      </c>
      <c r="H61" s="93">
        <v>0.18</v>
      </c>
      <c r="I61" s="92">
        <v>2</v>
      </c>
      <c r="J61" s="92" t="s">
        <v>52</v>
      </c>
      <c r="K61" s="159"/>
      <c r="L61" s="94">
        <f t="shared" si="0"/>
        <v>0</v>
      </c>
      <c r="M61" s="159"/>
      <c r="N61" s="94">
        <f t="shared" ref="N61:N66" si="7">I61*M61</f>
        <v>0</v>
      </c>
      <c r="O61" s="97">
        <f t="shared" ref="O61:O66" si="8">L61+N61</f>
        <v>0</v>
      </c>
    </row>
    <row r="62" spans="1:15" x14ac:dyDescent="0.25">
      <c r="A62" s="96">
        <v>39</v>
      </c>
      <c r="B62" s="92" t="s">
        <v>143</v>
      </c>
      <c r="C62" s="178" t="s">
        <v>116</v>
      </c>
      <c r="D62" s="178"/>
      <c r="E62" s="178"/>
      <c r="F62" s="92" t="s">
        <v>66</v>
      </c>
      <c r="G62" s="92" t="s">
        <v>67</v>
      </c>
      <c r="H62" s="93">
        <v>0.52</v>
      </c>
      <c r="I62" s="92">
        <v>2</v>
      </c>
      <c r="J62" s="92" t="s">
        <v>52</v>
      </c>
      <c r="K62" s="159"/>
      <c r="L62" s="94">
        <f t="shared" si="0"/>
        <v>0</v>
      </c>
      <c r="M62" s="159"/>
      <c r="N62" s="94">
        <f t="shared" si="7"/>
        <v>0</v>
      </c>
      <c r="O62" s="97">
        <f t="shared" si="8"/>
        <v>0</v>
      </c>
    </row>
    <row r="63" spans="1:15" x14ac:dyDescent="0.25">
      <c r="A63" s="96">
        <v>40</v>
      </c>
      <c r="B63" s="92" t="s">
        <v>144</v>
      </c>
      <c r="C63" s="178" t="s">
        <v>118</v>
      </c>
      <c r="D63" s="178"/>
      <c r="E63" s="178"/>
      <c r="F63" s="92" t="s">
        <v>72</v>
      </c>
      <c r="G63" s="92" t="s">
        <v>76</v>
      </c>
      <c r="H63" s="93">
        <v>0.13300000000000001</v>
      </c>
      <c r="I63" s="92">
        <v>2</v>
      </c>
      <c r="J63" s="92" t="s">
        <v>52</v>
      </c>
      <c r="K63" s="159"/>
      <c r="L63" s="94">
        <f t="shared" si="0"/>
        <v>0</v>
      </c>
      <c r="M63" s="159"/>
      <c r="N63" s="94">
        <f t="shared" si="7"/>
        <v>0</v>
      </c>
      <c r="O63" s="97">
        <f t="shared" si="8"/>
        <v>0</v>
      </c>
    </row>
    <row r="64" spans="1:15" x14ac:dyDescent="0.25">
      <c r="A64" s="96">
        <v>41</v>
      </c>
      <c r="B64" s="92" t="s">
        <v>145</v>
      </c>
      <c r="C64" s="178" t="s">
        <v>138</v>
      </c>
      <c r="D64" s="178"/>
      <c r="E64" s="178"/>
      <c r="F64" s="92" t="s">
        <v>139</v>
      </c>
      <c r="G64" s="92" t="s">
        <v>140</v>
      </c>
      <c r="H64" s="93">
        <v>0.442</v>
      </c>
      <c r="I64" s="92">
        <v>2</v>
      </c>
      <c r="J64" s="92" t="s">
        <v>52</v>
      </c>
      <c r="K64" s="159"/>
      <c r="L64" s="94">
        <f t="shared" si="0"/>
        <v>0</v>
      </c>
      <c r="M64" s="159"/>
      <c r="N64" s="94">
        <f t="shared" si="7"/>
        <v>0</v>
      </c>
      <c r="O64" s="97">
        <f t="shared" si="8"/>
        <v>0</v>
      </c>
    </row>
    <row r="65" spans="1:15" x14ac:dyDescent="0.25">
      <c r="A65" s="96">
        <v>42</v>
      </c>
      <c r="B65" s="92" t="s">
        <v>146</v>
      </c>
      <c r="C65" s="178" t="s">
        <v>147</v>
      </c>
      <c r="D65" s="178"/>
      <c r="E65" s="178"/>
      <c r="F65" s="92" t="s">
        <v>109</v>
      </c>
      <c r="G65" s="92" t="s">
        <v>76</v>
      </c>
      <c r="H65" s="93">
        <v>6.7</v>
      </c>
      <c r="I65" s="92">
        <v>4</v>
      </c>
      <c r="J65" s="92" t="s">
        <v>52</v>
      </c>
      <c r="K65" s="159"/>
      <c r="L65" s="94">
        <f t="shared" si="0"/>
        <v>0</v>
      </c>
      <c r="M65" s="159"/>
      <c r="N65" s="94">
        <f t="shared" si="7"/>
        <v>0</v>
      </c>
      <c r="O65" s="97">
        <f t="shared" si="8"/>
        <v>0</v>
      </c>
    </row>
    <row r="66" spans="1:15" x14ac:dyDescent="0.25">
      <c r="A66" s="96">
        <v>43</v>
      </c>
      <c r="B66" s="92" t="s">
        <v>148</v>
      </c>
      <c r="C66" s="178" t="s">
        <v>149</v>
      </c>
      <c r="D66" s="178"/>
      <c r="E66" s="178"/>
      <c r="F66" s="92" t="s">
        <v>72</v>
      </c>
      <c r="G66" s="92" t="s">
        <v>72</v>
      </c>
      <c r="H66" s="93">
        <v>1.625</v>
      </c>
      <c r="I66" s="92">
        <v>4</v>
      </c>
      <c r="J66" s="92" t="s">
        <v>52</v>
      </c>
      <c r="K66" s="159"/>
      <c r="L66" s="94">
        <f t="shared" si="0"/>
        <v>0</v>
      </c>
      <c r="M66" s="159"/>
      <c r="N66" s="94">
        <f t="shared" si="7"/>
        <v>0</v>
      </c>
      <c r="O66" s="97">
        <f t="shared" si="8"/>
        <v>0</v>
      </c>
    </row>
    <row r="67" spans="1:15" ht="15" x14ac:dyDescent="0.25">
      <c r="A67" s="185" t="s">
        <v>210</v>
      </c>
      <c r="B67" s="186"/>
      <c r="C67" s="186"/>
      <c r="D67" s="186"/>
      <c r="E67" s="186"/>
      <c r="F67" s="92"/>
      <c r="G67" s="92"/>
      <c r="H67" s="93"/>
      <c r="I67" s="92"/>
      <c r="J67" s="92"/>
      <c r="K67" s="94"/>
      <c r="L67" s="94"/>
      <c r="M67" s="94"/>
      <c r="N67" s="94"/>
      <c r="O67" s="98"/>
    </row>
    <row r="68" spans="1:15" x14ac:dyDescent="0.25">
      <c r="A68" s="96">
        <v>44</v>
      </c>
      <c r="B68" s="92" t="s">
        <v>217</v>
      </c>
      <c r="C68" s="178" t="s">
        <v>209</v>
      </c>
      <c r="D68" s="178"/>
      <c r="E68" s="178"/>
      <c r="F68" s="92"/>
      <c r="G68" s="92"/>
      <c r="H68" s="93"/>
      <c r="I68" s="92">
        <v>1</v>
      </c>
      <c r="J68" s="92" t="s">
        <v>216</v>
      </c>
      <c r="K68" s="159"/>
      <c r="L68" s="94">
        <f t="shared" ref="L68:L73" si="9">I68*K68</f>
        <v>0</v>
      </c>
      <c r="M68" s="159"/>
      <c r="N68" s="94">
        <f t="shared" ref="N68:N73" si="10">I68*M68</f>
        <v>0</v>
      </c>
      <c r="O68" s="97">
        <f t="shared" ref="O68:O73" si="11">L68+N68</f>
        <v>0</v>
      </c>
    </row>
    <row r="69" spans="1:15" x14ac:dyDescent="0.25">
      <c r="A69" s="96">
        <v>45</v>
      </c>
      <c r="B69" s="92" t="s">
        <v>217</v>
      </c>
      <c r="C69" s="178" t="s">
        <v>211</v>
      </c>
      <c r="D69" s="178"/>
      <c r="E69" s="178"/>
      <c r="F69" s="92"/>
      <c r="G69" s="92"/>
      <c r="H69" s="93"/>
      <c r="I69" s="92">
        <v>1</v>
      </c>
      <c r="J69" s="92" t="s">
        <v>216</v>
      </c>
      <c r="K69" s="159"/>
      <c r="L69" s="94">
        <f t="shared" si="9"/>
        <v>0</v>
      </c>
      <c r="M69" s="159"/>
      <c r="N69" s="94">
        <f t="shared" si="10"/>
        <v>0</v>
      </c>
      <c r="O69" s="97">
        <f t="shared" si="11"/>
        <v>0</v>
      </c>
    </row>
    <row r="70" spans="1:15" x14ac:dyDescent="0.25">
      <c r="A70" s="96">
        <v>46</v>
      </c>
      <c r="B70" s="92" t="s">
        <v>217</v>
      </c>
      <c r="C70" s="178" t="s">
        <v>214</v>
      </c>
      <c r="D70" s="178"/>
      <c r="E70" s="178"/>
      <c r="F70" s="92"/>
      <c r="G70" s="92"/>
      <c r="H70" s="93"/>
      <c r="I70" s="92">
        <v>1</v>
      </c>
      <c r="J70" s="92" t="s">
        <v>216</v>
      </c>
      <c r="K70" s="159"/>
      <c r="L70" s="94">
        <f t="shared" si="9"/>
        <v>0</v>
      </c>
      <c r="M70" s="159"/>
      <c r="N70" s="94">
        <f t="shared" si="10"/>
        <v>0</v>
      </c>
      <c r="O70" s="97">
        <f t="shared" si="11"/>
        <v>0</v>
      </c>
    </row>
    <row r="71" spans="1:15" x14ac:dyDescent="0.25">
      <c r="A71" s="96">
        <v>47</v>
      </c>
      <c r="B71" s="92" t="s">
        <v>217</v>
      </c>
      <c r="C71" s="178" t="s">
        <v>212</v>
      </c>
      <c r="D71" s="178"/>
      <c r="E71" s="178"/>
      <c r="F71" s="92"/>
      <c r="G71" s="92"/>
      <c r="H71" s="93"/>
      <c r="I71" s="92">
        <v>1</v>
      </c>
      <c r="J71" s="92" t="s">
        <v>216</v>
      </c>
      <c r="K71" s="159"/>
      <c r="L71" s="94">
        <f t="shared" si="9"/>
        <v>0</v>
      </c>
      <c r="M71" s="159"/>
      <c r="N71" s="94">
        <f t="shared" si="10"/>
        <v>0</v>
      </c>
      <c r="O71" s="97">
        <f t="shared" si="11"/>
        <v>0</v>
      </c>
    </row>
    <row r="72" spans="1:15" x14ac:dyDescent="0.25">
      <c r="A72" s="96">
        <v>48</v>
      </c>
      <c r="B72" s="92" t="s">
        <v>217</v>
      </c>
      <c r="C72" s="178" t="s">
        <v>213</v>
      </c>
      <c r="D72" s="178"/>
      <c r="E72" s="178"/>
      <c r="F72" s="92"/>
      <c r="G72" s="92"/>
      <c r="H72" s="93"/>
      <c r="I72" s="92">
        <v>1</v>
      </c>
      <c r="J72" s="92" t="s">
        <v>216</v>
      </c>
      <c r="K72" s="159"/>
      <c r="L72" s="94">
        <f t="shared" si="9"/>
        <v>0</v>
      </c>
      <c r="M72" s="159"/>
      <c r="N72" s="94">
        <f t="shared" si="10"/>
        <v>0</v>
      </c>
      <c r="O72" s="97">
        <f t="shared" si="11"/>
        <v>0</v>
      </c>
    </row>
    <row r="73" spans="1:15" ht="15" thickBot="1" x14ac:dyDescent="0.3">
      <c r="A73" s="99">
        <v>49</v>
      </c>
      <c r="B73" s="92" t="s">
        <v>217</v>
      </c>
      <c r="C73" s="187" t="s">
        <v>215</v>
      </c>
      <c r="D73" s="187"/>
      <c r="E73" s="187"/>
      <c r="F73" s="100"/>
      <c r="G73" s="100"/>
      <c r="H73" s="101"/>
      <c r="I73" s="100">
        <v>1</v>
      </c>
      <c r="J73" s="100" t="s">
        <v>216</v>
      </c>
      <c r="K73" s="160"/>
      <c r="L73" s="102">
        <f t="shared" si="9"/>
        <v>0</v>
      </c>
      <c r="M73" s="160"/>
      <c r="N73" s="102">
        <f t="shared" si="10"/>
        <v>0</v>
      </c>
      <c r="O73" s="103">
        <f t="shared" si="11"/>
        <v>0</v>
      </c>
    </row>
    <row r="74" spans="1:15" s="76" customFormat="1" ht="16.5" thickBot="1" x14ac:dyDescent="0.3">
      <c r="A74" s="188" t="s">
        <v>234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90"/>
      <c r="L74" s="109">
        <f>SUM(L21:L73)</f>
        <v>0</v>
      </c>
      <c r="M74" s="109"/>
      <c r="N74" s="109">
        <f>SUM(N21:N73)</f>
        <v>0</v>
      </c>
      <c r="O74" s="110">
        <f>SUM(O21:O73)</f>
        <v>0</v>
      </c>
    </row>
  </sheetData>
  <sheetProtection sheet="1" objects="1" scenarios="1"/>
  <protectedRanges>
    <protectedRange sqref="M1:M1048576" name="Oblast2"/>
    <protectedRange sqref="K1:K1048576" name="Oblast1"/>
  </protectedRanges>
  <mergeCells count="66">
    <mergeCell ref="C73:E73"/>
    <mergeCell ref="A74:K74"/>
    <mergeCell ref="C68:E68"/>
    <mergeCell ref="A67:E67"/>
    <mergeCell ref="C69:E69"/>
    <mergeCell ref="C72:E72"/>
    <mergeCell ref="C70:E70"/>
    <mergeCell ref="C71:E71"/>
    <mergeCell ref="C63:E63"/>
    <mergeCell ref="C64:E64"/>
    <mergeCell ref="C65:E65"/>
    <mergeCell ref="C66:E66"/>
    <mergeCell ref="A35:E35"/>
    <mergeCell ref="A60:E60"/>
    <mergeCell ref="A44:E44"/>
    <mergeCell ref="C56:E56"/>
    <mergeCell ref="C57:E57"/>
    <mergeCell ref="C58:E58"/>
    <mergeCell ref="C59:E59"/>
    <mergeCell ref="C61:E61"/>
    <mergeCell ref="C62:E62"/>
    <mergeCell ref="C50:E50"/>
    <mergeCell ref="C51:E51"/>
    <mergeCell ref="C52:E52"/>
    <mergeCell ref="C53:E53"/>
    <mergeCell ref="C54:E54"/>
    <mergeCell ref="C55:E55"/>
    <mergeCell ref="C43:E43"/>
    <mergeCell ref="C45:E45"/>
    <mergeCell ref="C46:E46"/>
    <mergeCell ref="C47:E47"/>
    <mergeCell ref="C48:E48"/>
    <mergeCell ref="C49:E49"/>
    <mergeCell ref="C42:E42"/>
    <mergeCell ref="C30:E30"/>
    <mergeCell ref="C31:E31"/>
    <mergeCell ref="C32:E32"/>
    <mergeCell ref="C33:E33"/>
    <mergeCell ref="C34:E34"/>
    <mergeCell ref="C36:E36"/>
    <mergeCell ref="C37:E37"/>
    <mergeCell ref="C38:E38"/>
    <mergeCell ref="C39:E39"/>
    <mergeCell ref="C40:E40"/>
    <mergeCell ref="C41:E41"/>
    <mergeCell ref="C29:E29"/>
    <mergeCell ref="C21:E21"/>
    <mergeCell ref="C22:E22"/>
    <mergeCell ref="C23:E23"/>
    <mergeCell ref="K18:L18"/>
    <mergeCell ref="A20:E20"/>
    <mergeCell ref="C24:E24"/>
    <mergeCell ref="C25:E25"/>
    <mergeCell ref="C26:E26"/>
    <mergeCell ref="C27:E27"/>
    <mergeCell ref="C28:E28"/>
    <mergeCell ref="A18:A19"/>
    <mergeCell ref="B18:B19"/>
    <mergeCell ref="F18:F19"/>
    <mergeCell ref="G18:G19"/>
    <mergeCell ref="H18:H19"/>
    <mergeCell ref="I18:I19"/>
    <mergeCell ref="J18:J19"/>
    <mergeCell ref="M18:N18"/>
    <mergeCell ref="O18:O19"/>
    <mergeCell ref="C18:E19"/>
  </mergeCells>
  <pageMargins left="0.70866141732283472" right="0.70866141732283472" top="0.78740157480314965" bottom="0.78740157480314965" header="0.31496062992125984" footer="0.31496062992125984"/>
  <pageSetup paperSize="8" scale="52" fitToHeight="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F6EB-70F6-4B59-9915-2EB8CF893E37}">
  <sheetPr>
    <pageSetUpPr fitToPage="1"/>
  </sheetPr>
  <dimension ref="A1:L57"/>
  <sheetViews>
    <sheetView tabSelected="1" topLeftCell="A17" zoomScale="78" zoomScaleNormal="78" workbookViewId="0">
      <selection activeCell="H21" sqref="H21"/>
    </sheetView>
  </sheetViews>
  <sheetFormatPr defaultRowHeight="14.25" x14ac:dyDescent="0.25"/>
  <cols>
    <col min="1" max="1" width="9.140625" style="85"/>
    <col min="2" max="2" width="16.5703125" style="79" customWidth="1"/>
    <col min="3" max="3" width="60.7109375" style="79" customWidth="1"/>
    <col min="4" max="5" width="30.7109375" style="79" customWidth="1"/>
    <col min="6" max="7" width="20.7109375" style="85" customWidth="1"/>
    <col min="8" max="11" width="25.7109375" style="81" customWidth="1"/>
    <col min="12" max="12" width="25.7109375" style="79" customWidth="1"/>
    <col min="13" max="16384" width="9.140625" style="79"/>
  </cols>
  <sheetData>
    <row r="1" spans="1:11" ht="18" x14ac:dyDescent="0.25">
      <c r="A1" s="77" t="s">
        <v>150</v>
      </c>
      <c r="B1" s="78"/>
      <c r="C1" s="78"/>
      <c r="D1" s="70" t="s">
        <v>151</v>
      </c>
      <c r="E1" s="157">
        <f ca="1">TODAY()</f>
        <v>44971</v>
      </c>
      <c r="F1" s="79"/>
      <c r="G1" s="79"/>
      <c r="H1" s="79"/>
      <c r="I1" s="78"/>
    </row>
    <row r="2" spans="1:11" ht="6" customHeight="1" x14ac:dyDescent="0.25">
      <c r="A2" s="82"/>
      <c r="B2" s="78"/>
      <c r="C2" s="83" t="s">
        <v>152</v>
      </c>
      <c r="D2" s="83"/>
      <c r="E2" s="83"/>
      <c r="F2" s="78"/>
      <c r="G2" s="78"/>
      <c r="H2" s="79"/>
      <c r="I2" s="78"/>
    </row>
    <row r="3" spans="1:11" s="89" customFormat="1" ht="35.1" customHeight="1" x14ac:dyDescent="0.25">
      <c r="A3" s="10" t="s">
        <v>172</v>
      </c>
      <c r="B3" s="11"/>
      <c r="C3" s="74" t="s">
        <v>188</v>
      </c>
      <c r="D3" s="74"/>
      <c r="E3" s="74"/>
      <c r="F3" s="12"/>
      <c r="G3" s="12"/>
      <c r="I3" s="11"/>
      <c r="J3" s="90"/>
      <c r="K3" s="90"/>
    </row>
    <row r="4" spans="1:11" ht="6" customHeight="1" x14ac:dyDescent="0.25">
      <c r="A4" s="82"/>
      <c r="B4" s="78"/>
      <c r="C4" s="83"/>
      <c r="D4" s="83"/>
      <c r="E4" s="83"/>
      <c r="F4" s="78"/>
      <c r="G4" s="78"/>
      <c r="H4" s="79"/>
      <c r="I4" s="78"/>
    </row>
    <row r="5" spans="1:11" x14ac:dyDescent="0.25">
      <c r="A5" s="71" t="s">
        <v>189</v>
      </c>
      <c r="B5" s="78"/>
      <c r="C5" s="1" t="s">
        <v>231</v>
      </c>
      <c r="D5" s="1"/>
      <c r="E5" s="1"/>
      <c r="F5" s="70"/>
      <c r="G5" s="1"/>
      <c r="H5" s="79"/>
      <c r="I5" s="72"/>
    </row>
    <row r="6" spans="1:11" ht="6" customHeight="1" x14ac:dyDescent="0.25">
      <c r="A6" s="82"/>
      <c r="B6" s="78"/>
      <c r="C6" s="83"/>
      <c r="D6" s="83"/>
      <c r="E6" s="83"/>
      <c r="F6" s="78"/>
      <c r="G6" s="78"/>
      <c r="H6" s="79"/>
      <c r="I6" s="78"/>
    </row>
    <row r="7" spans="1:11" x14ac:dyDescent="0.25">
      <c r="A7" s="71" t="s">
        <v>171</v>
      </c>
      <c r="B7" s="78"/>
      <c r="C7" s="1" t="s">
        <v>175</v>
      </c>
      <c r="D7" s="70" t="s">
        <v>190</v>
      </c>
      <c r="E7" s="1" t="s">
        <v>177</v>
      </c>
      <c r="F7" s="79"/>
      <c r="G7" s="79"/>
      <c r="H7" s="79"/>
      <c r="I7" s="72"/>
    </row>
    <row r="8" spans="1:11" x14ac:dyDescent="0.25">
      <c r="A8" s="78"/>
      <c r="B8" s="78"/>
      <c r="C8" s="1" t="s">
        <v>173</v>
      </c>
      <c r="D8" s="70" t="s">
        <v>191</v>
      </c>
      <c r="E8" s="1" t="s">
        <v>178</v>
      </c>
      <c r="F8" s="79"/>
      <c r="G8" s="79"/>
      <c r="H8" s="79"/>
      <c r="I8" s="72"/>
    </row>
    <row r="9" spans="1:11" x14ac:dyDescent="0.25">
      <c r="A9" s="78"/>
      <c r="B9" s="84" t="s">
        <v>176</v>
      </c>
      <c r="C9" s="1" t="s">
        <v>174</v>
      </c>
      <c r="D9" s="2"/>
      <c r="E9" s="78"/>
      <c r="F9" s="70"/>
      <c r="G9" s="78"/>
      <c r="H9" s="79"/>
      <c r="I9" s="72"/>
    </row>
    <row r="10" spans="1:11" ht="6" customHeight="1" x14ac:dyDescent="0.25">
      <c r="A10" s="84"/>
      <c r="B10" s="78"/>
      <c r="C10" s="83"/>
      <c r="D10" s="78"/>
      <c r="E10" s="78"/>
      <c r="F10" s="78"/>
      <c r="G10" s="78"/>
      <c r="H10" s="79"/>
      <c r="I10" s="78"/>
    </row>
    <row r="11" spans="1:11" x14ac:dyDescent="0.25">
      <c r="A11" s="71" t="s">
        <v>227</v>
      </c>
      <c r="B11" s="78"/>
      <c r="C11" s="114"/>
      <c r="D11" s="70" t="s">
        <v>190</v>
      </c>
      <c r="E11" s="113"/>
      <c r="F11" s="79"/>
      <c r="G11" s="79"/>
      <c r="H11" s="79"/>
      <c r="I11" s="72"/>
    </row>
    <row r="12" spans="1:11" x14ac:dyDescent="0.25">
      <c r="A12" s="78"/>
      <c r="B12" s="78"/>
      <c r="C12" s="114"/>
      <c r="D12" s="70" t="s">
        <v>191</v>
      </c>
      <c r="E12" s="113"/>
      <c r="F12" s="79"/>
      <c r="G12" s="79"/>
      <c r="H12" s="79"/>
      <c r="I12" s="72"/>
    </row>
    <row r="13" spans="1:11" x14ac:dyDescent="0.25">
      <c r="A13" s="78"/>
      <c r="B13" s="115"/>
      <c r="C13" s="114"/>
      <c r="D13" s="83"/>
      <c r="E13" s="83"/>
      <c r="F13" s="78"/>
      <c r="G13" s="78"/>
      <c r="H13" s="79"/>
      <c r="I13" s="70"/>
    </row>
    <row r="14" spans="1:11" x14ac:dyDescent="0.25">
      <c r="A14" s="82"/>
      <c r="B14" s="78"/>
      <c r="C14" s="83"/>
      <c r="D14" s="83"/>
      <c r="E14" s="83"/>
      <c r="F14" s="78"/>
      <c r="G14" s="78"/>
      <c r="H14" s="79"/>
      <c r="I14" s="78"/>
    </row>
    <row r="15" spans="1:11" x14ac:dyDescent="0.25">
      <c r="A15" s="78"/>
      <c r="B15" s="73" t="s">
        <v>181</v>
      </c>
      <c r="D15" s="72" t="s">
        <v>180</v>
      </c>
      <c r="F15" s="73"/>
      <c r="G15" s="78"/>
      <c r="H15" s="79"/>
      <c r="I15" s="70"/>
    </row>
    <row r="16" spans="1:11" ht="65.099999999999994" customHeight="1" x14ac:dyDescent="0.2">
      <c r="A16" s="78"/>
      <c r="B16" s="75" t="s">
        <v>179</v>
      </c>
      <c r="C16" s="107"/>
      <c r="D16" s="75" t="s">
        <v>179</v>
      </c>
      <c r="F16" s="72"/>
      <c r="G16" s="78"/>
      <c r="H16" s="79"/>
      <c r="I16" s="78"/>
    </row>
    <row r="17" spans="1:12" ht="15" customHeight="1" thickBot="1" x14ac:dyDescent="0.3">
      <c r="A17" s="111"/>
      <c r="H17" s="87"/>
      <c r="I17" s="88"/>
      <c r="J17" s="87"/>
    </row>
    <row r="18" spans="1:12" s="76" customFormat="1" ht="15" customHeight="1" x14ac:dyDescent="0.25">
      <c r="A18" s="181" t="s">
        <v>218</v>
      </c>
      <c r="B18" s="171" t="s">
        <v>200</v>
      </c>
      <c r="C18" s="176" t="s">
        <v>192</v>
      </c>
      <c r="D18" s="176"/>
      <c r="E18" s="176"/>
      <c r="F18" s="171" t="s">
        <v>194</v>
      </c>
      <c r="G18" s="171" t="s">
        <v>193</v>
      </c>
      <c r="H18" s="173" t="s">
        <v>201</v>
      </c>
      <c r="I18" s="173"/>
      <c r="J18" s="173" t="s">
        <v>202</v>
      </c>
      <c r="K18" s="173"/>
      <c r="L18" s="174" t="s">
        <v>233</v>
      </c>
    </row>
    <row r="19" spans="1:12" s="76" customFormat="1" ht="15.75" thickBot="1" x14ac:dyDescent="0.3">
      <c r="A19" s="182"/>
      <c r="B19" s="172" t="s">
        <v>200</v>
      </c>
      <c r="C19" s="177"/>
      <c r="D19" s="177"/>
      <c r="E19" s="177"/>
      <c r="F19" s="172"/>
      <c r="G19" s="172"/>
      <c r="H19" s="108" t="s">
        <v>203</v>
      </c>
      <c r="I19" s="108" t="s">
        <v>207</v>
      </c>
      <c r="J19" s="108" t="s">
        <v>204</v>
      </c>
      <c r="K19" s="108" t="s">
        <v>208</v>
      </c>
      <c r="L19" s="175"/>
    </row>
    <row r="20" spans="1:12" ht="15" x14ac:dyDescent="0.25">
      <c r="A20" s="185" t="s">
        <v>228</v>
      </c>
      <c r="B20" s="186"/>
      <c r="C20" s="186"/>
      <c r="D20" s="186"/>
      <c r="E20" s="186"/>
      <c r="F20" s="92"/>
      <c r="G20" s="92"/>
      <c r="H20" s="94"/>
      <c r="I20" s="94"/>
      <c r="J20" s="94"/>
      <c r="K20" s="94"/>
      <c r="L20" s="98"/>
    </row>
    <row r="21" spans="1:12" x14ac:dyDescent="0.25">
      <c r="A21" s="96">
        <v>1</v>
      </c>
      <c r="B21" s="92" t="s">
        <v>1</v>
      </c>
      <c r="C21" s="178" t="s">
        <v>0</v>
      </c>
      <c r="D21" s="178"/>
      <c r="E21" s="178"/>
      <c r="F21" s="92">
        <v>4</v>
      </c>
      <c r="G21" s="92" t="s">
        <v>52</v>
      </c>
      <c r="H21" s="159"/>
      <c r="I21" s="106">
        <f>F21*H21</f>
        <v>0</v>
      </c>
      <c r="J21" s="159"/>
      <c r="K21" s="94">
        <f>F21*J21</f>
        <v>0</v>
      </c>
      <c r="L21" s="97">
        <f t="shared" ref="L21:L46" si="0">I21+K21</f>
        <v>0</v>
      </c>
    </row>
    <row r="22" spans="1:12" x14ac:dyDescent="0.25">
      <c r="A22" s="96">
        <v>2</v>
      </c>
      <c r="B22" s="92" t="s">
        <v>3</v>
      </c>
      <c r="C22" s="178" t="s">
        <v>2</v>
      </c>
      <c r="D22" s="178"/>
      <c r="E22" s="178"/>
      <c r="F22" s="92">
        <v>2</v>
      </c>
      <c r="G22" s="92" t="s">
        <v>52</v>
      </c>
      <c r="H22" s="159"/>
      <c r="I22" s="106">
        <f t="shared" ref="I22:I46" si="1">F22*H22</f>
        <v>0</v>
      </c>
      <c r="J22" s="159"/>
      <c r="K22" s="94">
        <f t="shared" ref="K22:K56" si="2">F22*J22</f>
        <v>0</v>
      </c>
      <c r="L22" s="97">
        <f t="shared" si="0"/>
        <v>0</v>
      </c>
    </row>
    <row r="23" spans="1:12" x14ac:dyDescent="0.25">
      <c r="A23" s="96">
        <v>3</v>
      </c>
      <c r="B23" s="92" t="s">
        <v>5</v>
      </c>
      <c r="C23" s="178" t="s">
        <v>4</v>
      </c>
      <c r="D23" s="178"/>
      <c r="E23" s="178"/>
      <c r="F23" s="92">
        <v>2</v>
      </c>
      <c r="G23" s="92" t="s">
        <v>52</v>
      </c>
      <c r="H23" s="159"/>
      <c r="I23" s="106">
        <f t="shared" si="1"/>
        <v>0</v>
      </c>
      <c r="J23" s="159"/>
      <c r="K23" s="94">
        <f t="shared" si="2"/>
        <v>0</v>
      </c>
      <c r="L23" s="97">
        <f t="shared" si="0"/>
        <v>0</v>
      </c>
    </row>
    <row r="24" spans="1:12" x14ac:dyDescent="0.25">
      <c r="A24" s="96">
        <v>4</v>
      </c>
      <c r="B24" s="92" t="s">
        <v>7</v>
      </c>
      <c r="C24" s="178" t="s">
        <v>6</v>
      </c>
      <c r="D24" s="178"/>
      <c r="E24" s="178"/>
      <c r="F24" s="92">
        <v>4</v>
      </c>
      <c r="G24" s="92" t="s">
        <v>52</v>
      </c>
      <c r="H24" s="159"/>
      <c r="I24" s="106">
        <f t="shared" si="1"/>
        <v>0</v>
      </c>
      <c r="J24" s="159"/>
      <c r="K24" s="94">
        <f t="shared" si="2"/>
        <v>0</v>
      </c>
      <c r="L24" s="97">
        <f t="shared" si="0"/>
        <v>0</v>
      </c>
    </row>
    <row r="25" spans="1:12" x14ac:dyDescent="0.25">
      <c r="A25" s="96">
        <v>5</v>
      </c>
      <c r="B25" s="92" t="s">
        <v>9</v>
      </c>
      <c r="C25" s="178" t="s">
        <v>8</v>
      </c>
      <c r="D25" s="178"/>
      <c r="E25" s="178"/>
      <c r="F25" s="92">
        <v>2</v>
      </c>
      <c r="G25" s="92" t="s">
        <v>52</v>
      </c>
      <c r="H25" s="159"/>
      <c r="I25" s="106">
        <f t="shared" si="1"/>
        <v>0</v>
      </c>
      <c r="J25" s="159"/>
      <c r="K25" s="94">
        <f t="shared" si="2"/>
        <v>0</v>
      </c>
      <c r="L25" s="97">
        <f t="shared" si="0"/>
        <v>0</v>
      </c>
    </row>
    <row r="26" spans="1:12" x14ac:dyDescent="0.25">
      <c r="A26" s="96">
        <v>6</v>
      </c>
      <c r="B26" s="92" t="s">
        <v>11</v>
      </c>
      <c r="C26" s="178" t="s">
        <v>10</v>
      </c>
      <c r="D26" s="178"/>
      <c r="E26" s="178"/>
      <c r="F26" s="92">
        <v>2</v>
      </c>
      <c r="G26" s="92" t="s">
        <v>52</v>
      </c>
      <c r="H26" s="159"/>
      <c r="I26" s="106">
        <f t="shared" si="1"/>
        <v>0</v>
      </c>
      <c r="J26" s="159"/>
      <c r="K26" s="94">
        <f t="shared" si="2"/>
        <v>0</v>
      </c>
      <c r="L26" s="97">
        <f t="shared" si="0"/>
        <v>0</v>
      </c>
    </row>
    <row r="27" spans="1:12" x14ac:dyDescent="0.25">
      <c r="A27" s="96">
        <v>7</v>
      </c>
      <c r="B27" s="92" t="s">
        <v>13</v>
      </c>
      <c r="C27" s="178" t="s">
        <v>12</v>
      </c>
      <c r="D27" s="178"/>
      <c r="E27" s="178"/>
      <c r="F27" s="92">
        <v>13</v>
      </c>
      <c r="G27" s="92" t="s">
        <v>52</v>
      </c>
      <c r="H27" s="159"/>
      <c r="I27" s="106">
        <f t="shared" si="1"/>
        <v>0</v>
      </c>
      <c r="J27" s="159"/>
      <c r="K27" s="94">
        <f t="shared" si="2"/>
        <v>0</v>
      </c>
      <c r="L27" s="97">
        <f t="shared" si="0"/>
        <v>0</v>
      </c>
    </row>
    <row r="28" spans="1:12" x14ac:dyDescent="0.25">
      <c r="A28" s="96">
        <v>8</v>
      </c>
      <c r="B28" s="92" t="s">
        <v>15</v>
      </c>
      <c r="C28" s="178" t="s">
        <v>14</v>
      </c>
      <c r="D28" s="178"/>
      <c r="E28" s="178"/>
      <c r="F28" s="92">
        <v>10</v>
      </c>
      <c r="G28" s="92" t="s">
        <v>52</v>
      </c>
      <c r="H28" s="159"/>
      <c r="I28" s="106">
        <f t="shared" si="1"/>
        <v>0</v>
      </c>
      <c r="J28" s="159"/>
      <c r="K28" s="94">
        <f t="shared" si="2"/>
        <v>0</v>
      </c>
      <c r="L28" s="97">
        <f t="shared" si="0"/>
        <v>0</v>
      </c>
    </row>
    <row r="29" spans="1:12" x14ac:dyDescent="0.25">
      <c r="A29" s="96">
        <v>9</v>
      </c>
      <c r="B29" s="92" t="s">
        <v>17</v>
      </c>
      <c r="C29" s="178" t="s">
        <v>16</v>
      </c>
      <c r="D29" s="178"/>
      <c r="E29" s="178"/>
      <c r="F29" s="92">
        <v>8</v>
      </c>
      <c r="G29" s="92" t="s">
        <v>52</v>
      </c>
      <c r="H29" s="159"/>
      <c r="I29" s="106">
        <f t="shared" si="1"/>
        <v>0</v>
      </c>
      <c r="J29" s="159"/>
      <c r="K29" s="94">
        <f t="shared" si="2"/>
        <v>0</v>
      </c>
      <c r="L29" s="97">
        <f t="shared" si="0"/>
        <v>0</v>
      </c>
    </row>
    <row r="30" spans="1:12" x14ac:dyDescent="0.25">
      <c r="A30" s="96">
        <v>10</v>
      </c>
      <c r="B30" s="92" t="s">
        <v>18</v>
      </c>
      <c r="C30" s="178" t="s">
        <v>43</v>
      </c>
      <c r="D30" s="178"/>
      <c r="E30" s="178"/>
      <c r="F30" s="92">
        <v>10</v>
      </c>
      <c r="G30" s="92" t="s">
        <v>52</v>
      </c>
      <c r="H30" s="159"/>
      <c r="I30" s="106">
        <f t="shared" si="1"/>
        <v>0</v>
      </c>
      <c r="J30" s="159"/>
      <c r="K30" s="94">
        <f t="shared" si="2"/>
        <v>0</v>
      </c>
      <c r="L30" s="97">
        <f t="shared" si="0"/>
        <v>0</v>
      </c>
    </row>
    <row r="31" spans="1:12" x14ac:dyDescent="0.25">
      <c r="A31" s="96">
        <v>11</v>
      </c>
      <c r="B31" s="92" t="s">
        <v>19</v>
      </c>
      <c r="C31" s="178" t="s">
        <v>46</v>
      </c>
      <c r="D31" s="178"/>
      <c r="E31" s="178"/>
      <c r="F31" s="92">
        <v>16</v>
      </c>
      <c r="G31" s="92" t="s">
        <v>52</v>
      </c>
      <c r="H31" s="159"/>
      <c r="I31" s="106">
        <f t="shared" si="1"/>
        <v>0</v>
      </c>
      <c r="J31" s="159"/>
      <c r="K31" s="94">
        <f t="shared" si="2"/>
        <v>0</v>
      </c>
      <c r="L31" s="97">
        <f t="shared" si="0"/>
        <v>0</v>
      </c>
    </row>
    <row r="32" spans="1:12" x14ac:dyDescent="0.25">
      <c r="A32" s="96">
        <v>12</v>
      </c>
      <c r="B32" s="92" t="s">
        <v>21</v>
      </c>
      <c r="C32" s="178" t="s">
        <v>20</v>
      </c>
      <c r="D32" s="178"/>
      <c r="E32" s="178"/>
      <c r="F32" s="92">
        <v>8</v>
      </c>
      <c r="G32" s="92" t="s">
        <v>52</v>
      </c>
      <c r="H32" s="159"/>
      <c r="I32" s="106">
        <f t="shared" si="1"/>
        <v>0</v>
      </c>
      <c r="J32" s="159"/>
      <c r="K32" s="94">
        <f t="shared" si="2"/>
        <v>0</v>
      </c>
      <c r="L32" s="97">
        <f t="shared" si="0"/>
        <v>0</v>
      </c>
    </row>
    <row r="33" spans="1:12" x14ac:dyDescent="0.25">
      <c r="A33" s="96">
        <v>13</v>
      </c>
      <c r="B33" s="92" t="s">
        <v>22</v>
      </c>
      <c r="C33" s="178" t="s">
        <v>44</v>
      </c>
      <c r="D33" s="178"/>
      <c r="E33" s="178"/>
      <c r="F33" s="92">
        <v>4</v>
      </c>
      <c r="G33" s="92" t="s">
        <v>52</v>
      </c>
      <c r="H33" s="159"/>
      <c r="I33" s="106">
        <f t="shared" si="1"/>
        <v>0</v>
      </c>
      <c r="J33" s="159"/>
      <c r="K33" s="94">
        <f t="shared" si="2"/>
        <v>0</v>
      </c>
      <c r="L33" s="97">
        <f t="shared" si="0"/>
        <v>0</v>
      </c>
    </row>
    <row r="34" spans="1:12" x14ac:dyDescent="0.25">
      <c r="A34" s="96">
        <v>14</v>
      </c>
      <c r="B34" s="92" t="s">
        <v>23</v>
      </c>
      <c r="C34" s="178" t="s">
        <v>45</v>
      </c>
      <c r="D34" s="178"/>
      <c r="E34" s="178"/>
      <c r="F34" s="92">
        <v>4</v>
      </c>
      <c r="G34" s="92" t="s">
        <v>52</v>
      </c>
      <c r="H34" s="159"/>
      <c r="I34" s="106">
        <f t="shared" si="1"/>
        <v>0</v>
      </c>
      <c r="J34" s="159"/>
      <c r="K34" s="94">
        <f t="shared" si="2"/>
        <v>0</v>
      </c>
      <c r="L34" s="97">
        <f t="shared" si="0"/>
        <v>0</v>
      </c>
    </row>
    <row r="35" spans="1:12" x14ac:dyDescent="0.25">
      <c r="A35" s="96">
        <v>15</v>
      </c>
      <c r="B35" s="92" t="s">
        <v>25</v>
      </c>
      <c r="C35" s="178" t="s">
        <v>24</v>
      </c>
      <c r="D35" s="178"/>
      <c r="E35" s="178"/>
      <c r="F35" s="92">
        <v>4</v>
      </c>
      <c r="G35" s="92" t="s">
        <v>52</v>
      </c>
      <c r="H35" s="159"/>
      <c r="I35" s="106">
        <f t="shared" si="1"/>
        <v>0</v>
      </c>
      <c r="J35" s="159"/>
      <c r="K35" s="94">
        <f t="shared" si="2"/>
        <v>0</v>
      </c>
      <c r="L35" s="97">
        <f t="shared" si="0"/>
        <v>0</v>
      </c>
    </row>
    <row r="36" spans="1:12" x14ac:dyDescent="0.25">
      <c r="A36" s="96">
        <v>16</v>
      </c>
      <c r="B36" s="92" t="s">
        <v>27</v>
      </c>
      <c r="C36" s="178" t="s">
        <v>26</v>
      </c>
      <c r="D36" s="178"/>
      <c r="E36" s="178"/>
      <c r="F36" s="92">
        <v>4</v>
      </c>
      <c r="G36" s="92" t="s">
        <v>52</v>
      </c>
      <c r="H36" s="159"/>
      <c r="I36" s="106">
        <f t="shared" si="1"/>
        <v>0</v>
      </c>
      <c r="J36" s="159"/>
      <c r="K36" s="94">
        <f t="shared" si="2"/>
        <v>0</v>
      </c>
      <c r="L36" s="97">
        <f t="shared" si="0"/>
        <v>0</v>
      </c>
    </row>
    <row r="37" spans="1:12" x14ac:dyDescent="0.25">
      <c r="A37" s="96">
        <v>17</v>
      </c>
      <c r="B37" s="92" t="s">
        <v>28</v>
      </c>
      <c r="C37" s="178" t="s">
        <v>47</v>
      </c>
      <c r="D37" s="178"/>
      <c r="E37" s="178"/>
      <c r="F37" s="92">
        <v>4</v>
      </c>
      <c r="G37" s="92" t="s">
        <v>52</v>
      </c>
      <c r="H37" s="159"/>
      <c r="I37" s="106">
        <f t="shared" si="1"/>
        <v>0</v>
      </c>
      <c r="J37" s="159"/>
      <c r="K37" s="94">
        <f t="shared" si="2"/>
        <v>0</v>
      </c>
      <c r="L37" s="97">
        <f t="shared" si="0"/>
        <v>0</v>
      </c>
    </row>
    <row r="38" spans="1:12" x14ac:dyDescent="0.25">
      <c r="A38" s="96">
        <v>18</v>
      </c>
      <c r="B38" s="92" t="s">
        <v>30</v>
      </c>
      <c r="C38" s="178" t="s">
        <v>29</v>
      </c>
      <c r="D38" s="178"/>
      <c r="E38" s="178"/>
      <c r="F38" s="92">
        <v>2</v>
      </c>
      <c r="G38" s="92" t="s">
        <v>52</v>
      </c>
      <c r="H38" s="159"/>
      <c r="I38" s="106">
        <f t="shared" si="1"/>
        <v>0</v>
      </c>
      <c r="J38" s="159"/>
      <c r="K38" s="94">
        <f t="shared" si="2"/>
        <v>0</v>
      </c>
      <c r="L38" s="97">
        <f t="shared" si="0"/>
        <v>0</v>
      </c>
    </row>
    <row r="39" spans="1:12" x14ac:dyDescent="0.25">
      <c r="A39" s="96">
        <v>19</v>
      </c>
      <c r="B39" s="92" t="s">
        <v>32</v>
      </c>
      <c r="C39" s="178" t="s">
        <v>31</v>
      </c>
      <c r="D39" s="178"/>
      <c r="E39" s="178"/>
      <c r="F39" s="92">
        <v>13</v>
      </c>
      <c r="G39" s="92" t="s">
        <v>55</v>
      </c>
      <c r="H39" s="159"/>
      <c r="I39" s="106">
        <f t="shared" si="1"/>
        <v>0</v>
      </c>
      <c r="J39" s="159"/>
      <c r="K39" s="94">
        <f t="shared" si="2"/>
        <v>0</v>
      </c>
      <c r="L39" s="97">
        <f t="shared" si="0"/>
        <v>0</v>
      </c>
    </row>
    <row r="40" spans="1:12" x14ac:dyDescent="0.25">
      <c r="A40" s="96">
        <v>20</v>
      </c>
      <c r="B40" s="92" t="s">
        <v>34</v>
      </c>
      <c r="C40" s="178" t="s">
        <v>33</v>
      </c>
      <c r="D40" s="178"/>
      <c r="E40" s="178"/>
      <c r="F40" s="92">
        <v>22</v>
      </c>
      <c r="G40" s="92" t="s">
        <v>55</v>
      </c>
      <c r="H40" s="159"/>
      <c r="I40" s="106">
        <f t="shared" si="1"/>
        <v>0</v>
      </c>
      <c r="J40" s="159"/>
      <c r="K40" s="94">
        <f t="shared" si="2"/>
        <v>0</v>
      </c>
      <c r="L40" s="97">
        <f t="shared" si="0"/>
        <v>0</v>
      </c>
    </row>
    <row r="41" spans="1:12" x14ac:dyDescent="0.25">
      <c r="A41" s="96">
        <v>21</v>
      </c>
      <c r="B41" s="92" t="s">
        <v>36</v>
      </c>
      <c r="C41" s="178" t="s">
        <v>35</v>
      </c>
      <c r="D41" s="178"/>
      <c r="E41" s="178"/>
      <c r="F41" s="92">
        <v>1</v>
      </c>
      <c r="G41" s="92" t="s">
        <v>55</v>
      </c>
      <c r="H41" s="159"/>
      <c r="I41" s="106">
        <f t="shared" si="1"/>
        <v>0</v>
      </c>
      <c r="J41" s="159"/>
      <c r="K41" s="94">
        <f t="shared" si="2"/>
        <v>0</v>
      </c>
      <c r="L41" s="97">
        <f t="shared" si="0"/>
        <v>0</v>
      </c>
    </row>
    <row r="42" spans="1:12" x14ac:dyDescent="0.25">
      <c r="A42" s="96">
        <v>22</v>
      </c>
      <c r="B42" s="92" t="s">
        <v>37</v>
      </c>
      <c r="C42" s="178" t="s">
        <v>48</v>
      </c>
      <c r="D42" s="178"/>
      <c r="E42" s="178"/>
      <c r="F42" s="92">
        <v>4</v>
      </c>
      <c r="G42" s="92" t="s">
        <v>55</v>
      </c>
      <c r="H42" s="159"/>
      <c r="I42" s="106">
        <f t="shared" si="1"/>
        <v>0</v>
      </c>
      <c r="J42" s="159"/>
      <c r="K42" s="94">
        <f t="shared" si="2"/>
        <v>0</v>
      </c>
      <c r="L42" s="97">
        <f t="shared" si="0"/>
        <v>0</v>
      </c>
    </row>
    <row r="43" spans="1:12" x14ac:dyDescent="0.25">
      <c r="A43" s="96">
        <v>23</v>
      </c>
      <c r="B43" s="92" t="s">
        <v>38</v>
      </c>
      <c r="C43" s="178" t="s">
        <v>49</v>
      </c>
      <c r="D43" s="178"/>
      <c r="E43" s="178"/>
      <c r="F43" s="92">
        <v>4</v>
      </c>
      <c r="G43" s="92" t="s">
        <v>52</v>
      </c>
      <c r="H43" s="159"/>
      <c r="I43" s="106">
        <f t="shared" si="1"/>
        <v>0</v>
      </c>
      <c r="J43" s="159"/>
      <c r="K43" s="94">
        <f t="shared" si="2"/>
        <v>0</v>
      </c>
      <c r="L43" s="97">
        <f t="shared" si="0"/>
        <v>0</v>
      </c>
    </row>
    <row r="44" spans="1:12" x14ac:dyDescent="0.25">
      <c r="A44" s="96">
        <v>24</v>
      </c>
      <c r="B44" s="92" t="s">
        <v>39</v>
      </c>
      <c r="C44" s="178" t="s">
        <v>50</v>
      </c>
      <c r="D44" s="178"/>
      <c r="E44" s="178"/>
      <c r="F44" s="92">
        <v>2</v>
      </c>
      <c r="G44" s="92" t="s">
        <v>52</v>
      </c>
      <c r="H44" s="159"/>
      <c r="I44" s="106">
        <f t="shared" si="1"/>
        <v>0</v>
      </c>
      <c r="J44" s="159"/>
      <c r="K44" s="94">
        <f t="shared" si="2"/>
        <v>0</v>
      </c>
      <c r="L44" s="97">
        <f t="shared" si="0"/>
        <v>0</v>
      </c>
    </row>
    <row r="45" spans="1:12" x14ac:dyDescent="0.25">
      <c r="A45" s="96">
        <v>25</v>
      </c>
      <c r="B45" s="92" t="s">
        <v>40</v>
      </c>
      <c r="C45" s="178" t="s">
        <v>51</v>
      </c>
      <c r="D45" s="178"/>
      <c r="E45" s="178"/>
      <c r="F45" s="92">
        <v>4</v>
      </c>
      <c r="G45" s="92" t="s">
        <v>52</v>
      </c>
      <c r="H45" s="159"/>
      <c r="I45" s="106">
        <f t="shared" si="1"/>
        <v>0</v>
      </c>
      <c r="J45" s="159"/>
      <c r="K45" s="94">
        <f t="shared" si="2"/>
        <v>0</v>
      </c>
      <c r="L45" s="97">
        <f t="shared" si="0"/>
        <v>0</v>
      </c>
    </row>
    <row r="46" spans="1:12" x14ac:dyDescent="0.25">
      <c r="A46" s="96">
        <v>26</v>
      </c>
      <c r="B46" s="92" t="s">
        <v>42</v>
      </c>
      <c r="C46" s="178" t="s">
        <v>41</v>
      </c>
      <c r="D46" s="178"/>
      <c r="E46" s="178"/>
      <c r="F46" s="92">
        <v>2</v>
      </c>
      <c r="G46" s="92" t="s">
        <v>52</v>
      </c>
      <c r="H46" s="159"/>
      <c r="I46" s="106">
        <f t="shared" si="1"/>
        <v>0</v>
      </c>
      <c r="J46" s="159"/>
      <c r="K46" s="94">
        <f t="shared" si="2"/>
        <v>0</v>
      </c>
      <c r="L46" s="97">
        <f t="shared" si="0"/>
        <v>0</v>
      </c>
    </row>
    <row r="47" spans="1:12" ht="15" x14ac:dyDescent="0.25">
      <c r="A47" s="185" t="s">
        <v>219</v>
      </c>
      <c r="B47" s="186"/>
      <c r="C47" s="186"/>
      <c r="D47" s="186"/>
      <c r="E47" s="186"/>
      <c r="F47" s="92"/>
      <c r="G47" s="92"/>
      <c r="H47" s="106"/>
      <c r="I47" s="94"/>
      <c r="J47" s="106"/>
      <c r="K47" s="94"/>
      <c r="L47" s="98"/>
    </row>
    <row r="48" spans="1:12" x14ac:dyDescent="0.25">
      <c r="A48" s="96">
        <v>27</v>
      </c>
      <c r="B48" s="92" t="s">
        <v>217</v>
      </c>
      <c r="C48" s="178" t="s">
        <v>220</v>
      </c>
      <c r="D48" s="178"/>
      <c r="E48" s="178"/>
      <c r="F48" s="92">
        <v>1</v>
      </c>
      <c r="G48" s="92" t="s">
        <v>216</v>
      </c>
      <c r="H48" s="159"/>
      <c r="I48" s="94">
        <f t="shared" ref="I48:I56" si="3">F48*H48</f>
        <v>0</v>
      </c>
      <c r="J48" s="159"/>
      <c r="K48" s="94">
        <f t="shared" si="2"/>
        <v>0</v>
      </c>
      <c r="L48" s="97">
        <f t="shared" ref="L48" si="4">I48+K48</f>
        <v>0</v>
      </c>
    </row>
    <row r="49" spans="1:12" x14ac:dyDescent="0.25">
      <c r="A49" s="96">
        <v>28</v>
      </c>
      <c r="B49" s="92" t="s">
        <v>217</v>
      </c>
      <c r="C49" s="178" t="s">
        <v>221</v>
      </c>
      <c r="D49" s="178"/>
      <c r="E49" s="178"/>
      <c r="F49" s="92">
        <v>22</v>
      </c>
      <c r="G49" s="92" t="s">
        <v>55</v>
      </c>
      <c r="H49" s="159"/>
      <c r="I49" s="106">
        <f t="shared" si="3"/>
        <v>0</v>
      </c>
      <c r="J49" s="159"/>
      <c r="K49" s="94">
        <f t="shared" si="2"/>
        <v>0</v>
      </c>
      <c r="L49" s="97">
        <f t="shared" ref="L49" si="5">I49+K49</f>
        <v>0</v>
      </c>
    </row>
    <row r="50" spans="1:12" ht="15" x14ac:dyDescent="0.25">
      <c r="A50" s="185" t="s">
        <v>210</v>
      </c>
      <c r="B50" s="186"/>
      <c r="C50" s="186"/>
      <c r="D50" s="186"/>
      <c r="E50" s="186"/>
      <c r="F50" s="92"/>
      <c r="G50" s="92"/>
      <c r="H50" s="106"/>
      <c r="I50" s="94"/>
      <c r="J50" s="106"/>
      <c r="K50" s="94"/>
      <c r="L50" s="98"/>
    </row>
    <row r="51" spans="1:12" x14ac:dyDescent="0.25">
      <c r="A51" s="96">
        <v>29</v>
      </c>
      <c r="B51" s="92" t="s">
        <v>217</v>
      </c>
      <c r="C51" s="178" t="s">
        <v>209</v>
      </c>
      <c r="D51" s="178"/>
      <c r="E51" s="178"/>
      <c r="F51" s="92">
        <v>1</v>
      </c>
      <c r="G51" s="92" t="s">
        <v>216</v>
      </c>
      <c r="H51" s="159"/>
      <c r="I51" s="94">
        <f t="shared" si="3"/>
        <v>0</v>
      </c>
      <c r="J51" s="159"/>
      <c r="K51" s="94">
        <f t="shared" si="2"/>
        <v>0</v>
      </c>
      <c r="L51" s="97">
        <f t="shared" ref="L51:L56" si="6">I51+K51</f>
        <v>0</v>
      </c>
    </row>
    <row r="52" spans="1:12" x14ac:dyDescent="0.25">
      <c r="A52" s="96">
        <v>30</v>
      </c>
      <c r="B52" s="92" t="s">
        <v>217</v>
      </c>
      <c r="C52" s="178" t="s">
        <v>211</v>
      </c>
      <c r="D52" s="178"/>
      <c r="E52" s="178"/>
      <c r="F52" s="92">
        <v>1</v>
      </c>
      <c r="G52" s="92" t="s">
        <v>216</v>
      </c>
      <c r="H52" s="159"/>
      <c r="I52" s="94">
        <f t="shared" si="3"/>
        <v>0</v>
      </c>
      <c r="J52" s="159"/>
      <c r="K52" s="94">
        <f t="shared" si="2"/>
        <v>0</v>
      </c>
      <c r="L52" s="97">
        <f t="shared" si="6"/>
        <v>0</v>
      </c>
    </row>
    <row r="53" spans="1:12" x14ac:dyDescent="0.25">
      <c r="A53" s="96">
        <v>31</v>
      </c>
      <c r="B53" s="92" t="s">
        <v>217</v>
      </c>
      <c r="C53" s="178" t="s">
        <v>214</v>
      </c>
      <c r="D53" s="178"/>
      <c r="E53" s="178"/>
      <c r="F53" s="92">
        <v>1</v>
      </c>
      <c r="G53" s="92" t="s">
        <v>216</v>
      </c>
      <c r="H53" s="159"/>
      <c r="I53" s="94">
        <f t="shared" si="3"/>
        <v>0</v>
      </c>
      <c r="J53" s="159"/>
      <c r="K53" s="94">
        <f t="shared" si="2"/>
        <v>0</v>
      </c>
      <c r="L53" s="97">
        <f t="shared" si="6"/>
        <v>0</v>
      </c>
    </row>
    <row r="54" spans="1:12" x14ac:dyDescent="0.25">
      <c r="A54" s="96">
        <v>32</v>
      </c>
      <c r="B54" s="92" t="s">
        <v>217</v>
      </c>
      <c r="C54" s="178" t="s">
        <v>212</v>
      </c>
      <c r="D54" s="178"/>
      <c r="E54" s="178"/>
      <c r="F54" s="92">
        <v>1</v>
      </c>
      <c r="G54" s="92" t="s">
        <v>216</v>
      </c>
      <c r="H54" s="159"/>
      <c r="I54" s="94">
        <f t="shared" si="3"/>
        <v>0</v>
      </c>
      <c r="J54" s="159"/>
      <c r="K54" s="94">
        <f t="shared" si="2"/>
        <v>0</v>
      </c>
      <c r="L54" s="97">
        <f t="shared" si="6"/>
        <v>0</v>
      </c>
    </row>
    <row r="55" spans="1:12" x14ac:dyDescent="0.25">
      <c r="A55" s="96">
        <v>33</v>
      </c>
      <c r="B55" s="92" t="s">
        <v>217</v>
      </c>
      <c r="C55" s="178" t="s">
        <v>213</v>
      </c>
      <c r="D55" s="178"/>
      <c r="E55" s="178"/>
      <c r="F55" s="92">
        <v>1</v>
      </c>
      <c r="G55" s="92" t="s">
        <v>216</v>
      </c>
      <c r="H55" s="159"/>
      <c r="I55" s="94">
        <f t="shared" si="3"/>
        <v>0</v>
      </c>
      <c r="J55" s="159"/>
      <c r="K55" s="94">
        <f t="shared" si="2"/>
        <v>0</v>
      </c>
      <c r="L55" s="97">
        <f t="shared" si="6"/>
        <v>0</v>
      </c>
    </row>
    <row r="56" spans="1:12" ht="15" thickBot="1" x14ac:dyDescent="0.3">
      <c r="A56" s="99">
        <v>34</v>
      </c>
      <c r="B56" s="92" t="s">
        <v>217</v>
      </c>
      <c r="C56" s="187" t="s">
        <v>215</v>
      </c>
      <c r="D56" s="187"/>
      <c r="E56" s="187"/>
      <c r="F56" s="100">
        <v>1</v>
      </c>
      <c r="G56" s="100" t="s">
        <v>216</v>
      </c>
      <c r="H56" s="160"/>
      <c r="I56" s="94">
        <f t="shared" si="3"/>
        <v>0</v>
      </c>
      <c r="J56" s="160"/>
      <c r="K56" s="94">
        <f t="shared" si="2"/>
        <v>0</v>
      </c>
      <c r="L56" s="103">
        <f t="shared" si="6"/>
        <v>0</v>
      </c>
    </row>
    <row r="57" spans="1:12" s="76" customFormat="1" ht="16.5" thickBot="1" x14ac:dyDescent="0.3">
      <c r="A57" s="188" t="s">
        <v>235</v>
      </c>
      <c r="B57" s="189"/>
      <c r="C57" s="189"/>
      <c r="D57" s="189"/>
      <c r="E57" s="189"/>
      <c r="F57" s="189"/>
      <c r="G57" s="189"/>
      <c r="H57" s="190"/>
      <c r="I57" s="109">
        <f>SUM(I21:I56)</f>
        <v>0</v>
      </c>
      <c r="J57" s="109"/>
      <c r="K57" s="109">
        <f t="shared" ref="K57:L57" si="7">SUM(K21:K56)</f>
        <v>0</v>
      </c>
      <c r="L57" s="110">
        <f t="shared" si="7"/>
        <v>0</v>
      </c>
    </row>
  </sheetData>
  <sheetProtection sheet="1" objects="1" scenarios="1"/>
  <protectedRanges>
    <protectedRange sqref="H1:H1048576" name="Oblast1"/>
  </protectedRanges>
  <mergeCells count="46">
    <mergeCell ref="C21:E21"/>
    <mergeCell ref="C46:E46"/>
    <mergeCell ref="A20:E20"/>
    <mergeCell ref="A47:E47"/>
    <mergeCell ref="C48:E48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A57:H57"/>
    <mergeCell ref="A50:E50"/>
    <mergeCell ref="C51:E51"/>
    <mergeCell ref="C52:E52"/>
    <mergeCell ref="C53:E53"/>
    <mergeCell ref="C54:E54"/>
    <mergeCell ref="C55:E55"/>
    <mergeCell ref="C56:E56"/>
    <mergeCell ref="C49:E49"/>
    <mergeCell ref="C39:E39"/>
    <mergeCell ref="C40:E40"/>
    <mergeCell ref="H18:I18"/>
    <mergeCell ref="J18:K18"/>
    <mergeCell ref="C45:E45"/>
    <mergeCell ref="C22:E22"/>
    <mergeCell ref="C23:E23"/>
    <mergeCell ref="C24:E24"/>
    <mergeCell ref="C25:E25"/>
    <mergeCell ref="C32:E32"/>
    <mergeCell ref="C26:E26"/>
    <mergeCell ref="C41:E41"/>
    <mergeCell ref="C42:E42"/>
    <mergeCell ref="C43:E43"/>
    <mergeCell ref="C44:E44"/>
    <mergeCell ref="L18:L19"/>
    <mergeCell ref="A18:A19"/>
    <mergeCell ref="B18:B19"/>
    <mergeCell ref="C18:E19"/>
    <mergeCell ref="F18:F19"/>
    <mergeCell ref="G18:G19"/>
  </mergeCells>
  <pageMargins left="0.7" right="0.7" top="0.78740157499999996" bottom="0.78740157499999996" header="0.3" footer="0.3"/>
  <pageSetup paperSize="8" scale="6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C1CA-1F97-41CD-8720-9EB65C15E085}">
  <sheetPr>
    <pageSetUpPr fitToPage="1"/>
  </sheetPr>
  <dimension ref="A1:L28"/>
  <sheetViews>
    <sheetView topLeftCell="A4" zoomScale="78" zoomScaleNormal="78" workbookViewId="0">
      <selection activeCell="F21" sqref="F21"/>
    </sheetView>
  </sheetViews>
  <sheetFormatPr defaultRowHeight="14.25" x14ac:dyDescent="0.25"/>
  <cols>
    <col min="1" max="1" width="9.140625" style="85"/>
    <col min="2" max="2" width="16.5703125" style="79" customWidth="1"/>
    <col min="3" max="3" width="60.7109375" style="79" customWidth="1"/>
    <col min="4" max="5" width="30.7109375" style="79" customWidth="1"/>
    <col min="6" max="7" width="20.7109375" style="85" customWidth="1"/>
    <col min="8" max="11" width="25.7109375" style="81" customWidth="1"/>
    <col min="12" max="12" width="25.7109375" style="79" customWidth="1"/>
    <col min="13" max="16384" width="9.140625" style="79"/>
  </cols>
  <sheetData>
    <row r="1" spans="1:11" ht="18" x14ac:dyDescent="0.25">
      <c r="A1" s="77" t="s">
        <v>150</v>
      </c>
      <c r="B1" s="78"/>
      <c r="C1" s="78"/>
      <c r="D1" s="70" t="s">
        <v>151</v>
      </c>
      <c r="E1" s="157">
        <f ca="1">TODAY()</f>
        <v>44971</v>
      </c>
      <c r="F1" s="79"/>
      <c r="G1" s="79"/>
      <c r="H1" s="79"/>
      <c r="I1" s="78"/>
    </row>
    <row r="2" spans="1:11" ht="6" customHeight="1" x14ac:dyDescent="0.25">
      <c r="A2" s="82"/>
      <c r="B2" s="78"/>
      <c r="C2" s="83" t="s">
        <v>152</v>
      </c>
      <c r="D2" s="83"/>
      <c r="E2" s="83"/>
      <c r="F2" s="78"/>
      <c r="G2" s="78"/>
      <c r="H2" s="79"/>
      <c r="I2" s="78"/>
    </row>
    <row r="3" spans="1:11" s="89" customFormat="1" ht="35.1" customHeight="1" x14ac:dyDescent="0.25">
      <c r="A3" s="10" t="s">
        <v>172</v>
      </c>
      <c r="B3" s="11"/>
      <c r="C3" s="74" t="s">
        <v>188</v>
      </c>
      <c r="D3" s="74"/>
      <c r="E3" s="74"/>
      <c r="F3" s="12"/>
      <c r="G3" s="12"/>
      <c r="I3" s="11"/>
      <c r="J3" s="90"/>
      <c r="K3" s="90"/>
    </row>
    <row r="4" spans="1:11" ht="6" customHeight="1" x14ac:dyDescent="0.25">
      <c r="A4" s="82"/>
      <c r="B4" s="78"/>
      <c r="C4" s="83"/>
      <c r="D4" s="83"/>
      <c r="E4" s="83"/>
      <c r="F4" s="78"/>
      <c r="G4" s="78"/>
      <c r="H4" s="79"/>
      <c r="I4" s="78"/>
    </row>
    <row r="5" spans="1:11" x14ac:dyDescent="0.25">
      <c r="A5" s="71" t="s">
        <v>189</v>
      </c>
      <c r="B5" s="78"/>
      <c r="C5" s="1" t="s">
        <v>229</v>
      </c>
      <c r="D5" s="1"/>
      <c r="E5" s="1"/>
      <c r="F5" s="70"/>
      <c r="G5" s="1"/>
      <c r="H5" s="79"/>
      <c r="I5" s="72"/>
    </row>
    <row r="6" spans="1:11" ht="6" customHeight="1" x14ac:dyDescent="0.25">
      <c r="A6" s="82"/>
      <c r="B6" s="78"/>
      <c r="C6" s="83"/>
      <c r="D6" s="83"/>
      <c r="E6" s="83"/>
      <c r="F6" s="78"/>
      <c r="G6" s="78"/>
      <c r="H6" s="79"/>
      <c r="I6" s="78"/>
    </row>
    <row r="7" spans="1:11" x14ac:dyDescent="0.25">
      <c r="A7" s="71" t="s">
        <v>171</v>
      </c>
      <c r="B7" s="78"/>
      <c r="C7" s="1" t="s">
        <v>175</v>
      </c>
      <c r="D7" s="70" t="s">
        <v>190</v>
      </c>
      <c r="E7" s="1" t="s">
        <v>177</v>
      </c>
      <c r="F7" s="79"/>
      <c r="G7" s="79"/>
      <c r="H7" s="79"/>
      <c r="I7" s="72"/>
    </row>
    <row r="8" spans="1:11" x14ac:dyDescent="0.25">
      <c r="A8" s="78"/>
      <c r="B8" s="78"/>
      <c r="C8" s="1" t="s">
        <v>173</v>
      </c>
      <c r="D8" s="70" t="s">
        <v>191</v>
      </c>
      <c r="E8" s="1" t="s">
        <v>178</v>
      </c>
      <c r="F8" s="79"/>
      <c r="G8" s="79"/>
      <c r="H8" s="79"/>
      <c r="I8" s="72"/>
    </row>
    <row r="9" spans="1:11" x14ac:dyDescent="0.25">
      <c r="A9" s="78"/>
      <c r="B9" s="84" t="s">
        <v>176</v>
      </c>
      <c r="C9" s="1" t="s">
        <v>174</v>
      </c>
      <c r="D9" s="2"/>
      <c r="E9" s="78"/>
      <c r="F9" s="70"/>
      <c r="G9" s="78"/>
      <c r="H9" s="79"/>
      <c r="I9" s="72"/>
    </row>
    <row r="10" spans="1:11" ht="6" customHeight="1" x14ac:dyDescent="0.25">
      <c r="A10" s="84"/>
      <c r="B10" s="78"/>
      <c r="C10" s="83"/>
      <c r="D10" s="78"/>
      <c r="E10" s="78"/>
      <c r="F10" s="78"/>
      <c r="G10" s="78"/>
      <c r="H10" s="79"/>
      <c r="I10" s="78"/>
    </row>
    <row r="11" spans="1:11" x14ac:dyDescent="0.25">
      <c r="A11" s="71" t="s">
        <v>227</v>
      </c>
      <c r="B11" s="78"/>
      <c r="C11" s="117"/>
      <c r="D11" s="70" t="s">
        <v>190</v>
      </c>
      <c r="E11" s="113"/>
      <c r="F11" s="79"/>
      <c r="G11" s="79"/>
      <c r="H11" s="79"/>
      <c r="I11" s="72"/>
    </row>
    <row r="12" spans="1:11" x14ac:dyDescent="0.25">
      <c r="A12" s="78"/>
      <c r="B12" s="78"/>
      <c r="C12" s="117"/>
      <c r="D12" s="70" t="s">
        <v>191</v>
      </c>
      <c r="E12" s="113"/>
      <c r="F12" s="79"/>
      <c r="G12" s="79"/>
      <c r="H12" s="79"/>
      <c r="I12" s="72"/>
    </row>
    <row r="13" spans="1:11" x14ac:dyDescent="0.25">
      <c r="A13" s="78"/>
      <c r="B13" s="115"/>
      <c r="C13" s="117"/>
      <c r="D13" s="83"/>
      <c r="E13" s="83"/>
      <c r="F13" s="78"/>
      <c r="G13" s="78"/>
      <c r="H13" s="79"/>
      <c r="I13" s="70"/>
    </row>
    <row r="14" spans="1:11" x14ac:dyDescent="0.25">
      <c r="A14" s="82"/>
      <c r="B14" s="78"/>
      <c r="C14" s="83"/>
      <c r="D14" s="83"/>
      <c r="E14" s="83"/>
      <c r="F14" s="78"/>
      <c r="G14" s="78"/>
      <c r="H14" s="79"/>
      <c r="I14" s="78"/>
    </row>
    <row r="15" spans="1:11" x14ac:dyDescent="0.25">
      <c r="A15" s="78"/>
      <c r="B15" s="73" t="s">
        <v>181</v>
      </c>
      <c r="D15" s="72" t="s">
        <v>180</v>
      </c>
      <c r="F15" s="73"/>
      <c r="G15" s="78"/>
      <c r="H15" s="79"/>
      <c r="I15" s="70"/>
    </row>
    <row r="16" spans="1:11" ht="65.099999999999994" customHeight="1" x14ac:dyDescent="0.2">
      <c r="A16" s="78"/>
      <c r="B16" s="75" t="s">
        <v>179</v>
      </c>
      <c r="C16" s="107"/>
      <c r="D16" s="75" t="s">
        <v>179</v>
      </c>
      <c r="F16" s="72"/>
      <c r="G16" s="78"/>
      <c r="H16" s="79"/>
      <c r="I16" s="78"/>
    </row>
    <row r="17" spans="1:12" ht="15" customHeight="1" thickBot="1" x14ac:dyDescent="0.3">
      <c r="A17" s="111"/>
      <c r="H17" s="87"/>
      <c r="I17" s="88"/>
      <c r="J17" s="87"/>
    </row>
    <row r="18" spans="1:12" s="76" customFormat="1" ht="15" customHeight="1" x14ac:dyDescent="0.25">
      <c r="A18" s="181" t="s">
        <v>218</v>
      </c>
      <c r="B18" s="171" t="s">
        <v>200</v>
      </c>
      <c r="C18" s="176" t="s">
        <v>192</v>
      </c>
      <c r="D18" s="176"/>
      <c r="E18" s="176"/>
      <c r="F18" s="171" t="s">
        <v>194</v>
      </c>
      <c r="G18" s="171" t="s">
        <v>193</v>
      </c>
      <c r="H18" s="173" t="s">
        <v>201</v>
      </c>
      <c r="I18" s="173"/>
      <c r="J18" s="173" t="s">
        <v>202</v>
      </c>
      <c r="K18" s="173"/>
      <c r="L18" s="174" t="s">
        <v>233</v>
      </c>
    </row>
    <row r="19" spans="1:12" s="76" customFormat="1" ht="15.75" thickBot="1" x14ac:dyDescent="0.3">
      <c r="A19" s="182"/>
      <c r="B19" s="172" t="s">
        <v>200</v>
      </c>
      <c r="C19" s="177"/>
      <c r="D19" s="177"/>
      <c r="E19" s="177"/>
      <c r="F19" s="172"/>
      <c r="G19" s="172"/>
      <c r="H19" s="108" t="s">
        <v>203</v>
      </c>
      <c r="I19" s="108" t="s">
        <v>207</v>
      </c>
      <c r="J19" s="108" t="s">
        <v>204</v>
      </c>
      <c r="K19" s="108" t="s">
        <v>208</v>
      </c>
      <c r="L19" s="175"/>
    </row>
    <row r="20" spans="1:12" ht="15" x14ac:dyDescent="0.25">
      <c r="A20" s="185" t="s">
        <v>170</v>
      </c>
      <c r="B20" s="186"/>
      <c r="C20" s="186"/>
      <c r="D20" s="186"/>
      <c r="E20" s="186"/>
      <c r="F20" s="92"/>
      <c r="G20" s="92"/>
      <c r="H20" s="94"/>
      <c r="I20" s="94"/>
      <c r="J20" s="94"/>
      <c r="K20" s="94"/>
      <c r="L20" s="98"/>
    </row>
    <row r="21" spans="1:12" x14ac:dyDescent="0.25">
      <c r="A21" s="96">
        <v>1</v>
      </c>
      <c r="B21" s="92" t="s">
        <v>223</v>
      </c>
      <c r="C21" s="191" t="s">
        <v>222</v>
      </c>
      <c r="D21" s="192"/>
      <c r="E21" s="193"/>
      <c r="F21" s="92">
        <v>2</v>
      </c>
      <c r="G21" s="92" t="s">
        <v>52</v>
      </c>
      <c r="H21" s="159"/>
      <c r="I21" s="106">
        <f>F21*H21</f>
        <v>0</v>
      </c>
      <c r="J21" s="159"/>
      <c r="K21" s="94">
        <f>F21*J21</f>
        <v>0</v>
      </c>
      <c r="L21" s="97">
        <f t="shared" ref="L21:L27" si="0">I21+K21</f>
        <v>0</v>
      </c>
    </row>
    <row r="22" spans="1:12" x14ac:dyDescent="0.25">
      <c r="A22" s="96">
        <v>2</v>
      </c>
      <c r="B22" s="92" t="s">
        <v>224</v>
      </c>
      <c r="C22" s="191" t="s">
        <v>53</v>
      </c>
      <c r="D22" s="192"/>
      <c r="E22" s="193"/>
      <c r="F22" s="92">
        <v>8</v>
      </c>
      <c r="G22" s="92" t="s">
        <v>52</v>
      </c>
      <c r="H22" s="159"/>
      <c r="I22" s="106">
        <f t="shared" ref="I22:I27" si="1">F22*H22</f>
        <v>0</v>
      </c>
      <c r="J22" s="159"/>
      <c r="K22" s="94">
        <f t="shared" ref="K22:K27" si="2">F22*J22</f>
        <v>0</v>
      </c>
      <c r="L22" s="97">
        <f t="shared" si="0"/>
        <v>0</v>
      </c>
    </row>
    <row r="23" spans="1:12" x14ac:dyDescent="0.25">
      <c r="A23" s="96">
        <v>3</v>
      </c>
      <c r="B23" s="92" t="s">
        <v>226</v>
      </c>
      <c r="C23" s="191" t="s">
        <v>225</v>
      </c>
      <c r="D23" s="192"/>
      <c r="E23" s="193"/>
      <c r="F23" s="92">
        <v>2</v>
      </c>
      <c r="G23" s="92" t="s">
        <v>52</v>
      </c>
      <c r="H23" s="159"/>
      <c r="I23" s="106">
        <f t="shared" si="1"/>
        <v>0</v>
      </c>
      <c r="J23" s="159"/>
      <c r="K23" s="94">
        <f t="shared" si="2"/>
        <v>0</v>
      </c>
      <c r="L23" s="97">
        <f t="shared" si="0"/>
        <v>0</v>
      </c>
    </row>
    <row r="24" spans="1:12" x14ac:dyDescent="0.25">
      <c r="A24" s="96">
        <v>4</v>
      </c>
      <c r="B24" s="92" t="s">
        <v>217</v>
      </c>
      <c r="C24" s="191" t="s">
        <v>54</v>
      </c>
      <c r="D24" s="192"/>
      <c r="E24" s="193"/>
      <c r="F24" s="92">
        <v>4</v>
      </c>
      <c r="G24" s="92" t="s">
        <v>55</v>
      </c>
      <c r="H24" s="159"/>
      <c r="I24" s="106">
        <f t="shared" si="1"/>
        <v>0</v>
      </c>
      <c r="J24" s="159"/>
      <c r="K24" s="94">
        <f t="shared" si="2"/>
        <v>0</v>
      </c>
      <c r="L24" s="97">
        <f t="shared" si="0"/>
        <v>0</v>
      </c>
    </row>
    <row r="25" spans="1:12" x14ac:dyDescent="0.25">
      <c r="A25" s="96">
        <v>5</v>
      </c>
      <c r="B25" s="92" t="s">
        <v>217</v>
      </c>
      <c r="C25" s="191" t="s">
        <v>56</v>
      </c>
      <c r="D25" s="192"/>
      <c r="E25" s="193"/>
      <c r="F25" s="92">
        <v>5</v>
      </c>
      <c r="G25" s="92" t="s">
        <v>55</v>
      </c>
      <c r="H25" s="159"/>
      <c r="I25" s="106">
        <f t="shared" si="1"/>
        <v>0</v>
      </c>
      <c r="J25" s="159"/>
      <c r="K25" s="94">
        <f t="shared" si="2"/>
        <v>0</v>
      </c>
      <c r="L25" s="97">
        <f t="shared" si="0"/>
        <v>0</v>
      </c>
    </row>
    <row r="26" spans="1:12" x14ac:dyDescent="0.25">
      <c r="A26" s="96">
        <v>6</v>
      </c>
      <c r="B26" s="92" t="s">
        <v>217</v>
      </c>
      <c r="C26" s="191" t="s">
        <v>57</v>
      </c>
      <c r="D26" s="192"/>
      <c r="E26" s="193"/>
      <c r="F26" s="92">
        <v>2</v>
      </c>
      <c r="G26" s="92" t="s">
        <v>55</v>
      </c>
      <c r="H26" s="159"/>
      <c r="I26" s="106">
        <f t="shared" si="1"/>
        <v>0</v>
      </c>
      <c r="J26" s="159"/>
      <c r="K26" s="94">
        <f t="shared" si="2"/>
        <v>0</v>
      </c>
      <c r="L26" s="97">
        <f t="shared" si="0"/>
        <v>0</v>
      </c>
    </row>
    <row r="27" spans="1:12" ht="15" thickBot="1" x14ac:dyDescent="0.3">
      <c r="A27" s="96">
        <v>7</v>
      </c>
      <c r="B27" s="92" t="s">
        <v>217</v>
      </c>
      <c r="C27" s="191" t="s">
        <v>58</v>
      </c>
      <c r="D27" s="192"/>
      <c r="E27" s="193"/>
      <c r="F27" s="92">
        <v>5</v>
      </c>
      <c r="G27" s="92" t="s">
        <v>59</v>
      </c>
      <c r="H27" s="159"/>
      <c r="I27" s="106">
        <f t="shared" si="1"/>
        <v>0</v>
      </c>
      <c r="J27" s="159"/>
      <c r="K27" s="94">
        <f t="shared" si="2"/>
        <v>0</v>
      </c>
      <c r="L27" s="97">
        <f t="shared" si="0"/>
        <v>0</v>
      </c>
    </row>
    <row r="28" spans="1:12" s="76" customFormat="1" ht="16.5" thickBot="1" x14ac:dyDescent="0.3">
      <c r="A28" s="188" t="s">
        <v>235</v>
      </c>
      <c r="B28" s="189"/>
      <c r="C28" s="189"/>
      <c r="D28" s="189"/>
      <c r="E28" s="189"/>
      <c r="F28" s="189"/>
      <c r="G28" s="189"/>
      <c r="H28" s="190"/>
      <c r="I28" s="109">
        <f>SUM(I21:I27)</f>
        <v>0</v>
      </c>
      <c r="J28" s="109"/>
      <c r="K28" s="109">
        <f>SUM(K21:K27)</f>
        <v>0</v>
      </c>
      <c r="L28" s="110">
        <f>SUM(L21:L27)</f>
        <v>0</v>
      </c>
    </row>
  </sheetData>
  <sheetProtection sheet="1" objects="1" scenarios="1"/>
  <protectedRanges>
    <protectedRange sqref="J1:J1048576" name="Oblast2"/>
    <protectedRange sqref="H1:H1048576" name="Oblast1"/>
  </protectedRanges>
  <mergeCells count="17">
    <mergeCell ref="C23:E23"/>
    <mergeCell ref="A18:A19"/>
    <mergeCell ref="B18:B19"/>
    <mergeCell ref="C18:E19"/>
    <mergeCell ref="F18:F19"/>
    <mergeCell ref="C21:E21"/>
    <mergeCell ref="C22:E22"/>
    <mergeCell ref="G18:G19"/>
    <mergeCell ref="H18:I18"/>
    <mergeCell ref="J18:K18"/>
    <mergeCell ref="L18:L19"/>
    <mergeCell ref="A20:E20"/>
    <mergeCell ref="A28:H28"/>
    <mergeCell ref="C24:E24"/>
    <mergeCell ref="C25:E25"/>
    <mergeCell ref="C26:E26"/>
    <mergeCell ref="C27:E27"/>
  </mergeCells>
  <pageMargins left="0.7" right="0.7" top="0.78740157499999996" bottom="0.78740157499999996" header="0.3" footer="0.3"/>
  <pageSetup paperSize="8" scale="6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6F33-54B8-4E78-8818-73C2622F041B}">
  <sheetPr>
    <pageSetUpPr fitToPage="1"/>
  </sheetPr>
  <dimension ref="A1:I53"/>
  <sheetViews>
    <sheetView topLeftCell="A17" zoomScale="80" zoomScaleNormal="80" workbookViewId="0">
      <selection activeCell="F33" sqref="F33"/>
    </sheetView>
  </sheetViews>
  <sheetFormatPr defaultRowHeight="14.25" x14ac:dyDescent="0.25"/>
  <cols>
    <col min="1" max="1" width="9.140625" style="85"/>
    <col min="2" max="2" width="16.5703125" style="143" customWidth="1"/>
    <col min="3" max="3" width="60.7109375" style="79" customWidth="1"/>
    <col min="4" max="5" width="30.7109375" style="79" customWidth="1"/>
    <col min="6" max="7" width="20.7109375" style="85" customWidth="1"/>
    <col min="8" max="9" width="25.7109375" style="81" customWidth="1"/>
    <col min="10" max="16384" width="9.140625" style="79"/>
  </cols>
  <sheetData>
    <row r="1" spans="1:9" ht="18" x14ac:dyDescent="0.25">
      <c r="A1" s="77" t="s">
        <v>150</v>
      </c>
      <c r="B1" s="137"/>
      <c r="C1" s="78"/>
      <c r="D1" s="70" t="s">
        <v>151</v>
      </c>
      <c r="E1" s="157">
        <f ca="1">TODAY()</f>
        <v>44971</v>
      </c>
      <c r="F1" s="79"/>
      <c r="G1" s="79"/>
      <c r="H1" s="79"/>
      <c r="I1" s="78"/>
    </row>
    <row r="2" spans="1:9" ht="6" customHeight="1" x14ac:dyDescent="0.25">
      <c r="A2" s="82"/>
      <c r="B2" s="137"/>
      <c r="C2" s="83" t="s">
        <v>152</v>
      </c>
      <c r="D2" s="83"/>
      <c r="E2" s="83"/>
      <c r="F2" s="78"/>
      <c r="G2" s="78"/>
      <c r="H2" s="79"/>
      <c r="I2" s="78"/>
    </row>
    <row r="3" spans="1:9" s="89" customFormat="1" ht="35.1" customHeight="1" x14ac:dyDescent="0.25">
      <c r="A3" s="10" t="s">
        <v>172</v>
      </c>
      <c r="B3" s="138"/>
      <c r="C3" s="128" t="s">
        <v>188</v>
      </c>
      <c r="D3" s="128"/>
      <c r="E3" s="128"/>
      <c r="F3" s="12"/>
      <c r="G3" s="12"/>
      <c r="I3" s="11"/>
    </row>
    <row r="4" spans="1:9" ht="6" customHeight="1" x14ac:dyDescent="0.25">
      <c r="A4" s="82"/>
      <c r="B4" s="137"/>
      <c r="C4" s="83"/>
      <c r="D4" s="83"/>
      <c r="E4" s="83"/>
      <c r="F4" s="78"/>
      <c r="G4" s="78"/>
      <c r="H4" s="79"/>
      <c r="I4" s="78"/>
    </row>
    <row r="5" spans="1:9" x14ac:dyDescent="0.25">
      <c r="A5" s="71" t="s">
        <v>189</v>
      </c>
      <c r="B5" s="137"/>
      <c r="C5" s="1" t="s">
        <v>236</v>
      </c>
      <c r="D5" s="1"/>
      <c r="E5" s="1"/>
      <c r="F5" s="70"/>
      <c r="G5" s="1"/>
      <c r="H5" s="79"/>
      <c r="I5" s="72"/>
    </row>
    <row r="6" spans="1:9" ht="6" customHeight="1" x14ac:dyDescent="0.25">
      <c r="A6" s="82"/>
      <c r="B6" s="137"/>
      <c r="C6" s="83"/>
      <c r="D6" s="83"/>
      <c r="E6" s="83"/>
      <c r="F6" s="78"/>
      <c r="G6" s="78"/>
      <c r="H6" s="79"/>
      <c r="I6" s="78"/>
    </row>
    <row r="7" spans="1:9" x14ac:dyDescent="0.25">
      <c r="A7" s="71" t="s">
        <v>171</v>
      </c>
      <c r="B7" s="137"/>
      <c r="C7" s="1" t="s">
        <v>175</v>
      </c>
      <c r="D7" s="70" t="s">
        <v>190</v>
      </c>
      <c r="E7" s="1" t="s">
        <v>177</v>
      </c>
      <c r="F7" s="79"/>
      <c r="G7" s="79"/>
      <c r="H7" s="79"/>
      <c r="I7" s="72"/>
    </row>
    <row r="8" spans="1:9" x14ac:dyDescent="0.25">
      <c r="A8" s="78"/>
      <c r="B8" s="137"/>
      <c r="C8" s="1" t="s">
        <v>173</v>
      </c>
      <c r="D8" s="70" t="s">
        <v>191</v>
      </c>
      <c r="E8" s="1" t="s">
        <v>178</v>
      </c>
      <c r="F8" s="79"/>
      <c r="G8" s="79"/>
      <c r="H8" s="79"/>
      <c r="I8" s="72"/>
    </row>
    <row r="9" spans="1:9" x14ac:dyDescent="0.25">
      <c r="A9" s="78"/>
      <c r="B9" s="139" t="s">
        <v>176</v>
      </c>
      <c r="C9" s="1" t="s">
        <v>174</v>
      </c>
      <c r="D9" s="2"/>
      <c r="E9" s="78"/>
      <c r="F9" s="70"/>
      <c r="G9" s="78"/>
      <c r="H9" s="79"/>
      <c r="I9" s="72"/>
    </row>
    <row r="10" spans="1:9" ht="6" customHeight="1" x14ac:dyDescent="0.25">
      <c r="A10" s="84"/>
      <c r="B10" s="137"/>
      <c r="C10" s="83"/>
      <c r="D10" s="78"/>
      <c r="E10" s="78"/>
      <c r="F10" s="78"/>
      <c r="G10" s="78"/>
      <c r="H10" s="79"/>
      <c r="I10" s="78"/>
    </row>
    <row r="11" spans="1:9" x14ac:dyDescent="0.25">
      <c r="A11" s="71" t="s">
        <v>227</v>
      </c>
      <c r="B11" s="140"/>
      <c r="C11" s="129"/>
      <c r="D11" s="70" t="s">
        <v>190</v>
      </c>
      <c r="E11" s="113"/>
      <c r="F11" s="79"/>
      <c r="G11" s="79"/>
      <c r="H11" s="79"/>
      <c r="I11" s="72"/>
    </row>
    <row r="12" spans="1:9" x14ac:dyDescent="0.25">
      <c r="A12" s="78"/>
      <c r="B12" s="140"/>
      <c r="C12" s="129"/>
      <c r="D12" s="70" t="s">
        <v>191</v>
      </c>
      <c r="E12" s="113"/>
      <c r="F12" s="79"/>
      <c r="G12" s="79"/>
      <c r="H12" s="79"/>
      <c r="I12" s="72"/>
    </row>
    <row r="13" spans="1:9" x14ac:dyDescent="0.25">
      <c r="A13" s="78"/>
      <c r="B13" s="141"/>
      <c r="C13" s="129"/>
      <c r="D13" s="83"/>
      <c r="E13" s="83"/>
      <c r="F13" s="78"/>
      <c r="G13" s="78"/>
      <c r="H13" s="79"/>
      <c r="I13" s="70"/>
    </row>
    <row r="14" spans="1:9" x14ac:dyDescent="0.25">
      <c r="A14" s="82"/>
      <c r="B14" s="137"/>
      <c r="C14" s="83"/>
      <c r="D14" s="83"/>
      <c r="E14" s="83"/>
      <c r="F14" s="78"/>
      <c r="G14" s="78"/>
      <c r="H14" s="79"/>
      <c r="I14" s="78"/>
    </row>
    <row r="15" spans="1:9" x14ac:dyDescent="0.25">
      <c r="A15" s="78"/>
      <c r="B15" s="142" t="s">
        <v>181</v>
      </c>
      <c r="D15" s="72" t="s">
        <v>180</v>
      </c>
      <c r="F15" s="73"/>
      <c r="G15" s="78"/>
      <c r="H15" s="79"/>
      <c r="I15" s="70"/>
    </row>
    <row r="16" spans="1:9" ht="65.099999999999994" customHeight="1" x14ac:dyDescent="0.2">
      <c r="A16" s="78"/>
      <c r="B16" s="194" t="s">
        <v>179</v>
      </c>
      <c r="C16" s="194"/>
      <c r="D16" s="75" t="s">
        <v>179</v>
      </c>
      <c r="F16" s="72"/>
      <c r="G16" s="78"/>
      <c r="H16" s="79"/>
      <c r="I16" s="78"/>
    </row>
    <row r="17" spans="1:9" ht="15" customHeight="1" thickBot="1" x14ac:dyDescent="0.3">
      <c r="A17" s="111"/>
      <c r="H17" s="87"/>
      <c r="I17" s="88"/>
    </row>
    <row r="18" spans="1:9" s="76" customFormat="1" ht="15" x14ac:dyDescent="0.25">
      <c r="A18" s="181" t="s">
        <v>218</v>
      </c>
      <c r="B18" s="198" t="s">
        <v>200</v>
      </c>
      <c r="C18" s="176" t="s">
        <v>192</v>
      </c>
      <c r="D18" s="176"/>
      <c r="E18" s="176"/>
      <c r="F18" s="171" t="s">
        <v>194</v>
      </c>
      <c r="G18" s="171" t="s">
        <v>193</v>
      </c>
      <c r="H18" s="200" t="s">
        <v>238</v>
      </c>
      <c r="I18" s="196" t="s">
        <v>239</v>
      </c>
    </row>
    <row r="19" spans="1:9" s="76" customFormat="1" ht="15.75" thickBot="1" x14ac:dyDescent="0.3">
      <c r="A19" s="182"/>
      <c r="B19" s="199" t="s">
        <v>200</v>
      </c>
      <c r="C19" s="177"/>
      <c r="D19" s="177"/>
      <c r="E19" s="177"/>
      <c r="F19" s="172"/>
      <c r="G19" s="172"/>
      <c r="H19" s="201"/>
      <c r="I19" s="197"/>
    </row>
    <row r="20" spans="1:9" s="76" customFormat="1" ht="15" x14ac:dyDescent="0.25">
      <c r="A20" s="179" t="s">
        <v>237</v>
      </c>
      <c r="B20" s="180"/>
      <c r="C20" s="180"/>
      <c r="D20" s="180"/>
      <c r="E20" s="180"/>
      <c r="F20" s="104"/>
      <c r="G20" s="104"/>
      <c r="H20" s="133"/>
      <c r="I20" s="134"/>
    </row>
    <row r="21" spans="1:9" x14ac:dyDescent="0.25">
      <c r="A21" s="96">
        <v>1</v>
      </c>
      <c r="B21" s="144" t="s">
        <v>272</v>
      </c>
      <c r="C21" s="178" t="s">
        <v>240</v>
      </c>
      <c r="D21" s="178"/>
      <c r="E21" s="178"/>
      <c r="F21" s="92">
        <v>1</v>
      </c>
      <c r="G21" s="92" t="s">
        <v>52</v>
      </c>
      <c r="H21" s="159"/>
      <c r="I21" s="135">
        <f>F21*H21</f>
        <v>0</v>
      </c>
    </row>
    <row r="22" spans="1:9" x14ac:dyDescent="0.25">
      <c r="A22" s="96">
        <v>2</v>
      </c>
      <c r="B22" s="144" t="s">
        <v>273</v>
      </c>
      <c r="C22" s="178" t="s">
        <v>241</v>
      </c>
      <c r="D22" s="178"/>
      <c r="E22" s="178"/>
      <c r="F22" s="92">
        <v>1</v>
      </c>
      <c r="G22" s="92" t="s">
        <v>52</v>
      </c>
      <c r="H22" s="159"/>
      <c r="I22" s="135">
        <f t="shared" ref="I22:I31" si="0">F22*H22</f>
        <v>0</v>
      </c>
    </row>
    <row r="23" spans="1:9" x14ac:dyDescent="0.25">
      <c r="A23" s="96">
        <v>3</v>
      </c>
      <c r="B23" s="144" t="s">
        <v>273</v>
      </c>
      <c r="C23" s="178" t="s">
        <v>242</v>
      </c>
      <c r="D23" s="178"/>
      <c r="E23" s="178"/>
      <c r="F23" s="92">
        <v>1</v>
      </c>
      <c r="G23" s="92" t="s">
        <v>52</v>
      </c>
      <c r="H23" s="159"/>
      <c r="I23" s="135">
        <f t="shared" si="0"/>
        <v>0</v>
      </c>
    </row>
    <row r="24" spans="1:9" x14ac:dyDescent="0.25">
      <c r="A24" s="96">
        <v>4</v>
      </c>
      <c r="B24" s="144" t="s">
        <v>273</v>
      </c>
      <c r="C24" s="178" t="s">
        <v>243</v>
      </c>
      <c r="D24" s="178"/>
      <c r="E24" s="178"/>
      <c r="F24" s="92">
        <v>1</v>
      </c>
      <c r="G24" s="92" t="s">
        <v>52</v>
      </c>
      <c r="H24" s="159"/>
      <c r="I24" s="135">
        <f t="shared" si="0"/>
        <v>0</v>
      </c>
    </row>
    <row r="25" spans="1:9" x14ac:dyDescent="0.25">
      <c r="A25" s="96">
        <v>5</v>
      </c>
      <c r="B25" s="144" t="s">
        <v>273</v>
      </c>
      <c r="C25" s="178" t="s">
        <v>244</v>
      </c>
      <c r="D25" s="178"/>
      <c r="E25" s="178"/>
      <c r="F25" s="92">
        <v>1</v>
      </c>
      <c r="G25" s="92" t="s">
        <v>52</v>
      </c>
      <c r="H25" s="159"/>
      <c r="I25" s="135">
        <f t="shared" si="0"/>
        <v>0</v>
      </c>
    </row>
    <row r="26" spans="1:9" x14ac:dyDescent="0.25">
      <c r="A26" s="96">
        <v>6</v>
      </c>
      <c r="B26" s="144" t="s">
        <v>273</v>
      </c>
      <c r="C26" s="178" t="s">
        <v>245</v>
      </c>
      <c r="D26" s="178"/>
      <c r="E26" s="178"/>
      <c r="F26" s="92">
        <v>2</v>
      </c>
      <c r="G26" s="92" t="s">
        <v>52</v>
      </c>
      <c r="H26" s="159"/>
      <c r="I26" s="135">
        <f t="shared" si="0"/>
        <v>0</v>
      </c>
    </row>
    <row r="27" spans="1:9" x14ac:dyDescent="0.25">
      <c r="A27" s="96">
        <v>7</v>
      </c>
      <c r="B27" s="144" t="s">
        <v>273</v>
      </c>
      <c r="C27" s="178" t="s">
        <v>246</v>
      </c>
      <c r="D27" s="178"/>
      <c r="E27" s="178"/>
      <c r="F27" s="92">
        <v>1</v>
      </c>
      <c r="G27" s="92" t="s">
        <v>52</v>
      </c>
      <c r="H27" s="159"/>
      <c r="I27" s="135">
        <f t="shared" si="0"/>
        <v>0</v>
      </c>
    </row>
    <row r="28" spans="1:9" x14ac:dyDescent="0.25">
      <c r="A28" s="96">
        <v>8</v>
      </c>
      <c r="B28" s="144" t="s">
        <v>273</v>
      </c>
      <c r="C28" s="178" t="s">
        <v>247</v>
      </c>
      <c r="D28" s="178"/>
      <c r="E28" s="178"/>
      <c r="F28" s="92">
        <v>1</v>
      </c>
      <c r="G28" s="92" t="s">
        <v>52</v>
      </c>
      <c r="H28" s="159"/>
      <c r="I28" s="135">
        <f t="shared" si="0"/>
        <v>0</v>
      </c>
    </row>
    <row r="29" spans="1:9" x14ac:dyDescent="0.25">
      <c r="A29" s="96">
        <v>9</v>
      </c>
      <c r="B29" s="144" t="s">
        <v>273</v>
      </c>
      <c r="C29" s="178" t="s">
        <v>248</v>
      </c>
      <c r="D29" s="178"/>
      <c r="E29" s="178"/>
      <c r="F29" s="92">
        <v>1</v>
      </c>
      <c r="G29" s="92" t="s">
        <v>52</v>
      </c>
      <c r="H29" s="159"/>
      <c r="I29" s="135">
        <f t="shared" si="0"/>
        <v>0</v>
      </c>
    </row>
    <row r="30" spans="1:9" x14ac:dyDescent="0.25">
      <c r="A30" s="96">
        <v>10</v>
      </c>
      <c r="B30" s="144" t="s">
        <v>273</v>
      </c>
      <c r="C30" s="178" t="s">
        <v>249</v>
      </c>
      <c r="D30" s="178"/>
      <c r="E30" s="178"/>
      <c r="F30" s="92">
        <v>1</v>
      </c>
      <c r="G30" s="92" t="s">
        <v>52</v>
      </c>
      <c r="H30" s="159"/>
      <c r="I30" s="135">
        <f t="shared" si="0"/>
        <v>0</v>
      </c>
    </row>
    <row r="31" spans="1:9" ht="31.5" customHeight="1" x14ac:dyDescent="0.25">
      <c r="A31" s="96">
        <v>11</v>
      </c>
      <c r="B31" s="144" t="s">
        <v>273</v>
      </c>
      <c r="C31" s="195" t="s">
        <v>250</v>
      </c>
      <c r="D31" s="195"/>
      <c r="E31" s="195"/>
      <c r="F31" s="92">
        <v>1</v>
      </c>
      <c r="G31" s="92" t="s">
        <v>251</v>
      </c>
      <c r="H31" s="159"/>
      <c r="I31" s="135">
        <f t="shared" si="0"/>
        <v>0</v>
      </c>
    </row>
    <row r="32" spans="1:9" s="76" customFormat="1" ht="15" x14ac:dyDescent="0.25">
      <c r="A32" s="185" t="s">
        <v>252</v>
      </c>
      <c r="B32" s="186"/>
      <c r="C32" s="186"/>
      <c r="D32" s="186"/>
      <c r="E32" s="186"/>
      <c r="F32" s="91"/>
      <c r="G32" s="91"/>
      <c r="H32" s="94"/>
      <c r="I32" s="135"/>
    </row>
    <row r="33" spans="1:9" x14ac:dyDescent="0.25">
      <c r="A33" s="96">
        <v>12</v>
      </c>
      <c r="B33" s="144" t="s">
        <v>217</v>
      </c>
      <c r="C33" s="178" t="s">
        <v>254</v>
      </c>
      <c r="D33" s="178"/>
      <c r="E33" s="178"/>
      <c r="F33" s="92">
        <v>75</v>
      </c>
      <c r="G33" s="92" t="s">
        <v>55</v>
      </c>
      <c r="H33" s="159"/>
      <c r="I33" s="135">
        <f t="shared" ref="I33:I40" si="1">F33*H33</f>
        <v>0</v>
      </c>
    </row>
    <row r="34" spans="1:9" x14ac:dyDescent="0.25">
      <c r="A34" s="96">
        <v>13</v>
      </c>
      <c r="B34" s="144" t="s">
        <v>217</v>
      </c>
      <c r="C34" s="178" t="s">
        <v>255</v>
      </c>
      <c r="D34" s="178"/>
      <c r="E34" s="178"/>
      <c r="F34" s="92">
        <v>130</v>
      </c>
      <c r="G34" s="92" t="s">
        <v>55</v>
      </c>
      <c r="H34" s="159"/>
      <c r="I34" s="135">
        <f t="shared" si="1"/>
        <v>0</v>
      </c>
    </row>
    <row r="35" spans="1:9" x14ac:dyDescent="0.25">
      <c r="A35" s="96">
        <v>14</v>
      </c>
      <c r="B35" s="144" t="s">
        <v>217</v>
      </c>
      <c r="C35" s="178" t="s">
        <v>256</v>
      </c>
      <c r="D35" s="178"/>
      <c r="E35" s="178"/>
      <c r="F35" s="92">
        <v>18</v>
      </c>
      <c r="G35" s="92" t="s">
        <v>55</v>
      </c>
      <c r="H35" s="159"/>
      <c r="I35" s="135">
        <f t="shared" si="1"/>
        <v>0</v>
      </c>
    </row>
    <row r="36" spans="1:9" x14ac:dyDescent="0.25">
      <c r="A36" s="96">
        <v>15</v>
      </c>
      <c r="B36" s="144" t="s">
        <v>217</v>
      </c>
      <c r="C36" s="178" t="s">
        <v>257</v>
      </c>
      <c r="D36" s="178"/>
      <c r="E36" s="178"/>
      <c r="F36" s="92">
        <v>12</v>
      </c>
      <c r="G36" s="92" t="s">
        <v>55</v>
      </c>
      <c r="H36" s="159"/>
      <c r="I36" s="135">
        <f t="shared" si="1"/>
        <v>0</v>
      </c>
    </row>
    <row r="37" spans="1:9" x14ac:dyDescent="0.25">
      <c r="A37" s="96">
        <v>16</v>
      </c>
      <c r="B37" s="144" t="s">
        <v>217</v>
      </c>
      <c r="C37" s="178" t="s">
        <v>258</v>
      </c>
      <c r="D37" s="178"/>
      <c r="E37" s="178"/>
      <c r="F37" s="92">
        <v>8</v>
      </c>
      <c r="G37" s="92" t="s">
        <v>55</v>
      </c>
      <c r="H37" s="159"/>
      <c r="I37" s="135">
        <f t="shared" si="1"/>
        <v>0</v>
      </c>
    </row>
    <row r="38" spans="1:9" x14ac:dyDescent="0.25">
      <c r="A38" s="96">
        <v>17</v>
      </c>
      <c r="B38" s="144" t="s">
        <v>217</v>
      </c>
      <c r="C38" s="178" t="s">
        <v>259</v>
      </c>
      <c r="D38" s="178"/>
      <c r="E38" s="178"/>
      <c r="F38" s="92">
        <v>25</v>
      </c>
      <c r="G38" s="92" t="s">
        <v>55</v>
      </c>
      <c r="H38" s="159"/>
      <c r="I38" s="135">
        <f t="shared" si="1"/>
        <v>0</v>
      </c>
    </row>
    <row r="39" spans="1:9" x14ac:dyDescent="0.25">
      <c r="A39" s="96">
        <v>18</v>
      </c>
      <c r="B39" s="144" t="s">
        <v>217</v>
      </c>
      <c r="C39" s="178" t="s">
        <v>260</v>
      </c>
      <c r="D39" s="178"/>
      <c r="E39" s="178"/>
      <c r="F39" s="92">
        <v>10</v>
      </c>
      <c r="G39" s="92" t="s">
        <v>55</v>
      </c>
      <c r="H39" s="159"/>
      <c r="I39" s="135">
        <f t="shared" si="1"/>
        <v>0</v>
      </c>
    </row>
    <row r="40" spans="1:9" x14ac:dyDescent="0.25">
      <c r="A40" s="96">
        <v>19</v>
      </c>
      <c r="B40" s="144" t="s">
        <v>217</v>
      </c>
      <c r="C40" s="178" t="s">
        <v>261</v>
      </c>
      <c r="D40" s="178"/>
      <c r="E40" s="178"/>
      <c r="F40" s="92">
        <v>2</v>
      </c>
      <c r="G40" s="92" t="s">
        <v>55</v>
      </c>
      <c r="H40" s="159"/>
      <c r="I40" s="135">
        <f t="shared" si="1"/>
        <v>0</v>
      </c>
    </row>
    <row r="41" spans="1:9" s="76" customFormat="1" ht="15" x14ac:dyDescent="0.25">
      <c r="A41" s="185" t="s">
        <v>253</v>
      </c>
      <c r="B41" s="186"/>
      <c r="C41" s="186"/>
      <c r="D41" s="186"/>
      <c r="E41" s="186"/>
      <c r="F41" s="91"/>
      <c r="G41" s="91"/>
      <c r="H41" s="94"/>
      <c r="I41" s="135"/>
    </row>
    <row r="42" spans="1:9" x14ac:dyDescent="0.25">
      <c r="A42" s="96">
        <v>20</v>
      </c>
      <c r="B42" s="144" t="s">
        <v>274</v>
      </c>
      <c r="C42" s="178" t="s">
        <v>262</v>
      </c>
      <c r="D42" s="178"/>
      <c r="E42" s="178"/>
      <c r="F42" s="92">
        <v>1</v>
      </c>
      <c r="G42" s="92" t="s">
        <v>251</v>
      </c>
      <c r="H42" s="159"/>
      <c r="I42" s="135">
        <f t="shared" ref="I42:I45" si="2">F42*H42</f>
        <v>0</v>
      </c>
    </row>
    <row r="43" spans="1:9" x14ac:dyDescent="0.25">
      <c r="A43" s="96">
        <v>21</v>
      </c>
      <c r="B43" s="144" t="s">
        <v>274</v>
      </c>
      <c r="C43" s="178" t="s">
        <v>263</v>
      </c>
      <c r="D43" s="178"/>
      <c r="E43" s="178"/>
      <c r="F43" s="92">
        <v>1</v>
      </c>
      <c r="G43" s="92" t="s">
        <v>251</v>
      </c>
      <c r="H43" s="159"/>
      <c r="I43" s="135">
        <f t="shared" si="2"/>
        <v>0</v>
      </c>
    </row>
    <row r="44" spans="1:9" x14ac:dyDescent="0.25">
      <c r="A44" s="96">
        <v>22</v>
      </c>
      <c r="B44" s="144" t="s">
        <v>217</v>
      </c>
      <c r="C44" s="178" t="s">
        <v>264</v>
      </c>
      <c r="D44" s="178"/>
      <c r="E44" s="178"/>
      <c r="F44" s="92">
        <v>1</v>
      </c>
      <c r="G44" s="92" t="s">
        <v>251</v>
      </c>
      <c r="H44" s="159"/>
      <c r="I44" s="135">
        <f t="shared" si="2"/>
        <v>0</v>
      </c>
    </row>
    <row r="45" spans="1:9" x14ac:dyDescent="0.25">
      <c r="A45" s="96">
        <v>23</v>
      </c>
      <c r="B45" s="144" t="s">
        <v>217</v>
      </c>
      <c r="C45" s="178" t="s">
        <v>265</v>
      </c>
      <c r="D45" s="178"/>
      <c r="E45" s="178"/>
      <c r="F45" s="92">
        <v>1</v>
      </c>
      <c r="G45" s="92" t="s">
        <v>251</v>
      </c>
      <c r="H45" s="159"/>
      <c r="I45" s="135">
        <f t="shared" si="2"/>
        <v>0</v>
      </c>
    </row>
    <row r="46" spans="1:9" ht="15" x14ac:dyDescent="0.25">
      <c r="A46" s="185" t="s">
        <v>210</v>
      </c>
      <c r="B46" s="186"/>
      <c r="C46" s="186"/>
      <c r="D46" s="186"/>
      <c r="E46" s="186"/>
      <c r="F46" s="92"/>
      <c r="G46" s="92"/>
      <c r="H46" s="94"/>
      <c r="I46" s="135"/>
    </row>
    <row r="47" spans="1:9" x14ac:dyDescent="0.25">
      <c r="A47" s="96">
        <v>24</v>
      </c>
      <c r="B47" s="144" t="s">
        <v>217</v>
      </c>
      <c r="C47" s="178" t="s">
        <v>266</v>
      </c>
      <c r="D47" s="178"/>
      <c r="E47" s="178"/>
      <c r="F47" s="92">
        <v>1</v>
      </c>
      <c r="G47" s="92" t="s">
        <v>251</v>
      </c>
      <c r="H47" s="159"/>
      <c r="I47" s="135">
        <f t="shared" ref="I47:I52" si="3">F47*H47</f>
        <v>0</v>
      </c>
    </row>
    <row r="48" spans="1:9" x14ac:dyDescent="0.25">
      <c r="A48" s="96">
        <v>25</v>
      </c>
      <c r="B48" s="144" t="s">
        <v>217</v>
      </c>
      <c r="C48" s="178" t="s">
        <v>267</v>
      </c>
      <c r="D48" s="178"/>
      <c r="E48" s="178"/>
      <c r="F48" s="92">
        <v>1</v>
      </c>
      <c r="G48" s="92" t="s">
        <v>251</v>
      </c>
      <c r="H48" s="159"/>
      <c r="I48" s="135">
        <f t="shared" si="3"/>
        <v>0</v>
      </c>
    </row>
    <row r="49" spans="1:9" x14ac:dyDescent="0.25">
      <c r="A49" s="96">
        <v>26</v>
      </c>
      <c r="B49" s="144" t="s">
        <v>217</v>
      </c>
      <c r="C49" s="178" t="s">
        <v>268</v>
      </c>
      <c r="D49" s="178"/>
      <c r="E49" s="178"/>
      <c r="F49" s="92">
        <v>1</v>
      </c>
      <c r="G49" s="92" t="s">
        <v>251</v>
      </c>
      <c r="H49" s="159"/>
      <c r="I49" s="135">
        <f t="shared" si="3"/>
        <v>0</v>
      </c>
    </row>
    <row r="50" spans="1:9" x14ac:dyDescent="0.25">
      <c r="A50" s="96">
        <v>27</v>
      </c>
      <c r="B50" s="144" t="s">
        <v>217</v>
      </c>
      <c r="C50" s="178" t="s">
        <v>269</v>
      </c>
      <c r="D50" s="178"/>
      <c r="E50" s="178"/>
      <c r="F50" s="92">
        <v>1</v>
      </c>
      <c r="G50" s="92" t="s">
        <v>251</v>
      </c>
      <c r="H50" s="159"/>
      <c r="I50" s="135">
        <f t="shared" si="3"/>
        <v>0</v>
      </c>
    </row>
    <row r="51" spans="1:9" x14ac:dyDescent="0.25">
      <c r="A51" s="96">
        <v>28</v>
      </c>
      <c r="B51" s="144" t="s">
        <v>217</v>
      </c>
      <c r="C51" s="178" t="s">
        <v>270</v>
      </c>
      <c r="D51" s="178"/>
      <c r="E51" s="178"/>
      <c r="F51" s="92">
        <v>1</v>
      </c>
      <c r="G51" s="92" t="s">
        <v>251</v>
      </c>
      <c r="H51" s="159"/>
      <c r="I51" s="135">
        <f t="shared" si="3"/>
        <v>0</v>
      </c>
    </row>
    <row r="52" spans="1:9" ht="15" thickBot="1" x14ac:dyDescent="0.3">
      <c r="A52" s="99">
        <v>29</v>
      </c>
      <c r="B52" s="144" t="s">
        <v>217</v>
      </c>
      <c r="C52" s="178" t="s">
        <v>271</v>
      </c>
      <c r="D52" s="178"/>
      <c r="E52" s="178"/>
      <c r="F52" s="100">
        <v>1</v>
      </c>
      <c r="G52" s="100" t="s">
        <v>251</v>
      </c>
      <c r="H52" s="160"/>
      <c r="I52" s="136">
        <f t="shared" si="3"/>
        <v>0</v>
      </c>
    </row>
    <row r="53" spans="1:9" s="76" customFormat="1" ht="16.5" thickBot="1" x14ac:dyDescent="0.3">
      <c r="A53" s="130" t="s">
        <v>234</v>
      </c>
      <c r="B53" s="145"/>
      <c r="C53" s="131"/>
      <c r="D53" s="131"/>
      <c r="E53" s="131"/>
      <c r="F53" s="131"/>
      <c r="G53" s="131"/>
      <c r="H53" s="132"/>
      <c r="I53" s="110">
        <f>SUM(I20:I52)</f>
        <v>0</v>
      </c>
    </row>
  </sheetData>
  <sheetProtection sheet="1" objects="1" scenarios="1"/>
  <protectedRanges>
    <protectedRange sqref="H1:H1048576" name="Oblast1"/>
  </protectedRanges>
  <mergeCells count="41">
    <mergeCell ref="I18:I19"/>
    <mergeCell ref="A18:A19"/>
    <mergeCell ref="B18:B19"/>
    <mergeCell ref="C18:E19"/>
    <mergeCell ref="H18:H19"/>
    <mergeCell ref="F18:F19"/>
    <mergeCell ref="G18:G19"/>
    <mergeCell ref="B16:C16"/>
    <mergeCell ref="C28:E28"/>
    <mergeCell ref="C29:E29"/>
    <mergeCell ref="C30:E30"/>
    <mergeCell ref="C31:E31"/>
    <mergeCell ref="C21:E21"/>
    <mergeCell ref="C22:E22"/>
    <mergeCell ref="C23:E23"/>
    <mergeCell ref="C24:E24"/>
    <mergeCell ref="C25:E25"/>
    <mergeCell ref="C26:E26"/>
    <mergeCell ref="C27:E27"/>
    <mergeCell ref="A20:E20"/>
    <mergeCell ref="C52:E52"/>
    <mergeCell ref="A46:E46"/>
    <mergeCell ref="C47:E47"/>
    <mergeCell ref="C42:E42"/>
    <mergeCell ref="C43:E43"/>
    <mergeCell ref="C44:E44"/>
    <mergeCell ref="C45:E45"/>
    <mergeCell ref="C48:E48"/>
    <mergeCell ref="C49:E49"/>
    <mergeCell ref="C50:E50"/>
    <mergeCell ref="C51:E51"/>
    <mergeCell ref="A41:E41"/>
    <mergeCell ref="C33:E33"/>
    <mergeCell ref="C34:E34"/>
    <mergeCell ref="A32:E32"/>
    <mergeCell ref="C35:E35"/>
    <mergeCell ref="C36:E36"/>
    <mergeCell ref="C37:E37"/>
    <mergeCell ref="C38:E38"/>
    <mergeCell ref="C39:E39"/>
    <mergeCell ref="C40:E40"/>
  </mergeCells>
  <pageMargins left="0.7" right="0.7" top="0.78740157499999996" bottom="0.78740157499999996" header="0.3" footer="0.3"/>
  <pageSetup paperSize="9" scale="54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E1AE-C40A-4511-8E76-2E41086B59C8}">
  <sheetPr>
    <pageSetUpPr fitToPage="1"/>
  </sheetPr>
  <dimension ref="A1:I26"/>
  <sheetViews>
    <sheetView zoomScale="87" zoomScaleNormal="87" workbookViewId="0">
      <selection activeCell="F21" sqref="F21"/>
    </sheetView>
  </sheetViews>
  <sheetFormatPr defaultRowHeight="14.25" x14ac:dyDescent="0.25"/>
  <cols>
    <col min="1" max="1" width="9.140625" style="85"/>
    <col min="2" max="2" width="16.5703125" style="79" customWidth="1"/>
    <col min="3" max="3" width="60.7109375" style="79" customWidth="1"/>
    <col min="4" max="5" width="30.7109375" style="79" customWidth="1"/>
    <col min="6" max="7" width="20.7109375" style="85" customWidth="1"/>
    <col min="8" max="9" width="25.7109375" style="81" customWidth="1"/>
    <col min="10" max="16384" width="9.140625" style="79"/>
  </cols>
  <sheetData>
    <row r="1" spans="1:9" ht="18" x14ac:dyDescent="0.25">
      <c r="A1" s="77" t="s">
        <v>150</v>
      </c>
      <c r="B1" s="78"/>
      <c r="C1" s="78"/>
      <c r="D1" s="70" t="s">
        <v>151</v>
      </c>
      <c r="E1" s="153">
        <f ca="1">TODAY()</f>
        <v>44971</v>
      </c>
      <c r="F1" s="79"/>
      <c r="G1" s="79"/>
    </row>
    <row r="2" spans="1:9" ht="6" customHeight="1" x14ac:dyDescent="0.25">
      <c r="A2" s="82"/>
      <c r="B2" s="78"/>
      <c r="C2" s="83" t="s">
        <v>152</v>
      </c>
      <c r="D2" s="83"/>
      <c r="E2" s="83"/>
      <c r="F2" s="78"/>
      <c r="G2" s="78"/>
    </row>
    <row r="3" spans="1:9" s="89" customFormat="1" ht="35.1" customHeight="1" x14ac:dyDescent="0.25">
      <c r="A3" s="10" t="s">
        <v>172</v>
      </c>
      <c r="B3" s="11"/>
      <c r="C3" s="152" t="s">
        <v>188</v>
      </c>
      <c r="D3" s="152"/>
      <c r="E3" s="152"/>
      <c r="F3" s="12"/>
      <c r="G3" s="12"/>
      <c r="H3" s="90"/>
      <c r="I3" s="90"/>
    </row>
    <row r="4" spans="1:9" ht="6" customHeight="1" x14ac:dyDescent="0.25">
      <c r="A4" s="82"/>
      <c r="B4" s="78"/>
      <c r="C4" s="83"/>
      <c r="D4" s="83"/>
      <c r="E4" s="83"/>
      <c r="F4" s="78"/>
      <c r="G4" s="78"/>
    </row>
    <row r="5" spans="1:9" x14ac:dyDescent="0.25">
      <c r="A5" s="71" t="s">
        <v>189</v>
      </c>
      <c r="B5" s="78"/>
      <c r="C5" s="1" t="s">
        <v>230</v>
      </c>
      <c r="D5" s="1"/>
      <c r="E5" s="1"/>
      <c r="F5" s="70"/>
      <c r="G5" s="1"/>
    </row>
    <row r="6" spans="1:9" ht="6" customHeight="1" x14ac:dyDescent="0.25">
      <c r="A6" s="82"/>
      <c r="B6" s="78"/>
      <c r="C6" s="83"/>
      <c r="D6" s="83"/>
      <c r="E6" s="83"/>
      <c r="F6" s="78"/>
      <c r="G6" s="78"/>
    </row>
    <row r="7" spans="1:9" x14ac:dyDescent="0.25">
      <c r="A7" s="71" t="s">
        <v>171</v>
      </c>
      <c r="B7" s="78"/>
      <c r="C7" s="1" t="s">
        <v>175</v>
      </c>
      <c r="D7" s="70" t="s">
        <v>190</v>
      </c>
      <c r="E7" s="1" t="s">
        <v>177</v>
      </c>
      <c r="F7" s="79"/>
      <c r="G7" s="79"/>
    </row>
    <row r="8" spans="1:9" x14ac:dyDescent="0.25">
      <c r="A8" s="78"/>
      <c r="B8" s="78"/>
      <c r="C8" s="1" t="s">
        <v>173</v>
      </c>
      <c r="D8" s="70" t="s">
        <v>191</v>
      </c>
      <c r="E8" s="1" t="s">
        <v>178</v>
      </c>
      <c r="F8" s="79"/>
      <c r="G8" s="79"/>
    </row>
    <row r="9" spans="1:9" x14ac:dyDescent="0.25">
      <c r="A9" s="78"/>
      <c r="B9" s="84" t="s">
        <v>176</v>
      </c>
      <c r="C9" s="1" t="s">
        <v>174</v>
      </c>
      <c r="D9" s="2"/>
      <c r="E9" s="78"/>
      <c r="F9" s="70"/>
      <c r="G9" s="78"/>
    </row>
    <row r="10" spans="1:9" ht="6" customHeight="1" x14ac:dyDescent="0.25">
      <c r="A10" s="84"/>
      <c r="B10" s="78"/>
      <c r="C10" s="83"/>
      <c r="D10" s="78"/>
      <c r="E10" s="78"/>
      <c r="F10" s="78"/>
      <c r="G10" s="78"/>
    </row>
    <row r="11" spans="1:9" x14ac:dyDescent="0.25">
      <c r="A11" s="71" t="s">
        <v>227</v>
      </c>
      <c r="B11" s="78"/>
      <c r="C11" s="113"/>
      <c r="D11" s="70" t="s">
        <v>190</v>
      </c>
      <c r="E11" s="113"/>
      <c r="F11" s="79"/>
      <c r="G11" s="79"/>
    </row>
    <row r="12" spans="1:9" x14ac:dyDescent="0.25">
      <c r="A12" s="78"/>
      <c r="B12" s="78"/>
      <c r="C12" s="113"/>
      <c r="D12" s="70" t="s">
        <v>191</v>
      </c>
      <c r="E12" s="113"/>
      <c r="F12" s="79"/>
      <c r="G12" s="79"/>
    </row>
    <row r="13" spans="1:9" x14ac:dyDescent="0.25">
      <c r="A13" s="78"/>
      <c r="B13" s="154"/>
      <c r="C13" s="113"/>
      <c r="D13" s="83"/>
      <c r="E13" s="83"/>
      <c r="F13" s="78"/>
      <c r="G13" s="78"/>
    </row>
    <row r="14" spans="1:9" x14ac:dyDescent="0.25">
      <c r="A14" s="82"/>
      <c r="B14" s="78"/>
      <c r="C14" s="83"/>
      <c r="D14" s="83"/>
      <c r="E14" s="83"/>
      <c r="F14" s="78"/>
      <c r="G14" s="78"/>
    </row>
    <row r="15" spans="1:9" x14ac:dyDescent="0.25">
      <c r="A15" s="78"/>
      <c r="B15" s="73" t="s">
        <v>181</v>
      </c>
      <c r="D15" s="72" t="s">
        <v>180</v>
      </c>
      <c r="F15" s="73"/>
      <c r="G15" s="78"/>
    </row>
    <row r="16" spans="1:9" ht="65.099999999999994" customHeight="1" x14ac:dyDescent="0.2">
      <c r="A16" s="78"/>
      <c r="B16" s="75" t="s">
        <v>179</v>
      </c>
      <c r="C16" s="155"/>
      <c r="D16" s="75" t="s">
        <v>179</v>
      </c>
      <c r="F16" s="72"/>
      <c r="G16" s="78"/>
    </row>
    <row r="17" spans="1:9" ht="15" customHeight="1" thickBot="1" x14ac:dyDescent="0.3">
      <c r="H17" s="156"/>
    </row>
    <row r="18" spans="1:9" s="76" customFormat="1" ht="15" customHeight="1" x14ac:dyDescent="0.25">
      <c r="A18" s="181" t="s">
        <v>218</v>
      </c>
      <c r="B18" s="171" t="s">
        <v>200</v>
      </c>
      <c r="C18" s="176" t="s">
        <v>192</v>
      </c>
      <c r="D18" s="176"/>
      <c r="E18" s="176"/>
      <c r="F18" s="171" t="s">
        <v>194</v>
      </c>
      <c r="G18" s="171" t="s">
        <v>193</v>
      </c>
      <c r="H18" s="200" t="s">
        <v>238</v>
      </c>
      <c r="I18" s="196" t="s">
        <v>239</v>
      </c>
    </row>
    <row r="19" spans="1:9" s="76" customFormat="1" ht="15.75" thickBot="1" x14ac:dyDescent="0.3">
      <c r="A19" s="182"/>
      <c r="B19" s="172" t="s">
        <v>200</v>
      </c>
      <c r="C19" s="177"/>
      <c r="D19" s="177"/>
      <c r="E19" s="177"/>
      <c r="F19" s="172"/>
      <c r="G19" s="172"/>
      <c r="H19" s="201"/>
      <c r="I19" s="197"/>
    </row>
    <row r="20" spans="1:9" ht="15" x14ac:dyDescent="0.25">
      <c r="A20" s="185" t="s">
        <v>170</v>
      </c>
      <c r="B20" s="186"/>
      <c r="C20" s="186"/>
      <c r="D20" s="186"/>
      <c r="E20" s="186"/>
      <c r="F20" s="92"/>
      <c r="G20" s="92"/>
      <c r="H20" s="94"/>
      <c r="I20" s="135"/>
    </row>
    <row r="21" spans="1:9" x14ac:dyDescent="0.25">
      <c r="A21" s="96">
        <v>1</v>
      </c>
      <c r="B21" s="92" t="s">
        <v>217</v>
      </c>
      <c r="C21" s="191" t="s">
        <v>195</v>
      </c>
      <c r="D21" s="192"/>
      <c r="E21" s="193"/>
      <c r="F21" s="92">
        <v>1</v>
      </c>
      <c r="G21" s="92" t="s">
        <v>216</v>
      </c>
      <c r="H21" s="159"/>
      <c r="I21" s="135">
        <f>F21*H21</f>
        <v>0</v>
      </c>
    </row>
    <row r="22" spans="1:9" x14ac:dyDescent="0.25">
      <c r="A22" s="96">
        <v>2</v>
      </c>
      <c r="B22" s="92" t="s">
        <v>217</v>
      </c>
      <c r="C22" s="191" t="s">
        <v>196</v>
      </c>
      <c r="D22" s="192"/>
      <c r="E22" s="193"/>
      <c r="F22" s="92">
        <v>1</v>
      </c>
      <c r="G22" s="92" t="s">
        <v>216</v>
      </c>
      <c r="H22" s="159"/>
      <c r="I22" s="135">
        <f>F22*H22</f>
        <v>0</v>
      </c>
    </row>
    <row r="23" spans="1:9" x14ac:dyDescent="0.25">
      <c r="A23" s="96">
        <v>3</v>
      </c>
      <c r="B23" s="92" t="s">
        <v>217</v>
      </c>
      <c r="C23" s="191" t="s">
        <v>197</v>
      </c>
      <c r="D23" s="192"/>
      <c r="E23" s="193"/>
      <c r="F23" s="92">
        <v>1</v>
      </c>
      <c r="G23" s="92" t="s">
        <v>216</v>
      </c>
      <c r="H23" s="159"/>
      <c r="I23" s="135">
        <f>F23*H23</f>
        <v>0</v>
      </c>
    </row>
    <row r="24" spans="1:9" x14ac:dyDescent="0.25">
      <c r="A24" s="96">
        <v>4</v>
      </c>
      <c r="B24" s="92" t="s">
        <v>217</v>
      </c>
      <c r="C24" s="191" t="s">
        <v>198</v>
      </c>
      <c r="D24" s="192"/>
      <c r="E24" s="193"/>
      <c r="F24" s="92">
        <v>1</v>
      </c>
      <c r="G24" s="92" t="s">
        <v>216</v>
      </c>
      <c r="H24" s="159"/>
      <c r="I24" s="135">
        <f>F24*H24</f>
        <v>0</v>
      </c>
    </row>
    <row r="25" spans="1:9" ht="15" thickBot="1" x14ac:dyDescent="0.3">
      <c r="A25" s="96">
        <v>5</v>
      </c>
      <c r="B25" s="92" t="s">
        <v>217</v>
      </c>
      <c r="C25" s="191" t="s">
        <v>199</v>
      </c>
      <c r="D25" s="192"/>
      <c r="E25" s="193"/>
      <c r="F25" s="92">
        <v>1</v>
      </c>
      <c r="G25" s="92" t="s">
        <v>216</v>
      </c>
      <c r="H25" s="159"/>
      <c r="I25" s="135">
        <f>F25*H25</f>
        <v>0</v>
      </c>
    </row>
    <row r="26" spans="1:9" s="76" customFormat="1" ht="16.5" thickBot="1" x14ac:dyDescent="0.3">
      <c r="A26" s="188" t="s">
        <v>235</v>
      </c>
      <c r="B26" s="189"/>
      <c r="C26" s="189"/>
      <c r="D26" s="189"/>
      <c r="E26" s="189"/>
      <c r="F26" s="189"/>
      <c r="G26" s="189"/>
      <c r="H26" s="109"/>
      <c r="I26" s="158">
        <f>SUM(I21:I25)</f>
        <v>0</v>
      </c>
    </row>
  </sheetData>
  <sheetProtection sheet="1" objects="1" scenarios="1"/>
  <protectedRanges>
    <protectedRange sqref="H1:H1048576" name="Oblast1"/>
  </protectedRanges>
  <mergeCells count="14">
    <mergeCell ref="H18:H19"/>
    <mergeCell ref="I18:I19"/>
    <mergeCell ref="A26:G26"/>
    <mergeCell ref="A20:E20"/>
    <mergeCell ref="C21:E21"/>
    <mergeCell ref="C22:E22"/>
    <mergeCell ref="C23:E23"/>
    <mergeCell ref="C24:E24"/>
    <mergeCell ref="C25:E25"/>
    <mergeCell ref="A18:A19"/>
    <mergeCell ref="B18:B19"/>
    <mergeCell ref="C18:E19"/>
    <mergeCell ref="F18:F19"/>
    <mergeCell ref="G18:G19"/>
  </mergeCells>
  <pageMargins left="0.7" right="0.7" top="0.78740157499999996" bottom="0.78740157499999996" header="0.3" footer="0.3"/>
  <pageSetup paperSize="9" scale="5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26</vt:i4>
      </vt:variant>
    </vt:vector>
  </HeadingPairs>
  <TitlesOfParts>
    <vt:vector size="32" baseType="lpstr">
      <vt:lpstr>Stavba_VB</vt:lpstr>
      <vt:lpstr>01.1_VB_Technologie</vt:lpstr>
      <vt:lpstr>01.2_VB_Trubni_dopojeni</vt:lpstr>
      <vt:lpstr>01.3_VB_Kontrukce_Ulozeni</vt:lpstr>
      <vt:lpstr>01.4_VB_MaR, elektro</vt:lpstr>
      <vt:lpstr>01.5_VB_VON</vt:lpstr>
      <vt:lpstr>Stavba_VB!CelkemObjekty</vt:lpstr>
      <vt:lpstr>Stavba_VB!CisloStavby</vt:lpstr>
      <vt:lpstr>Stavba_VB!dadresa</vt:lpstr>
      <vt:lpstr>Stavba_VB!DIČ</vt:lpstr>
      <vt:lpstr>Stavba_VB!dmisto</vt:lpstr>
      <vt:lpstr>Stavba_VB!dpsc</vt:lpstr>
      <vt:lpstr>Stavba_VB!IČO</vt:lpstr>
      <vt:lpstr>Stavba_VB!NazevObjektu</vt:lpstr>
      <vt:lpstr>Stavba_VB!NazevStavby</vt:lpstr>
      <vt:lpstr>Stavba_VB!Objednatel</vt:lpstr>
      <vt:lpstr>Stavba_VB!Objekt</vt:lpstr>
      <vt:lpstr>'01.1_VB_Technologie'!Oblast_tisku</vt:lpstr>
      <vt:lpstr>'01.2_VB_Trubni_dopojeni'!Oblast_tisku</vt:lpstr>
      <vt:lpstr>'01.3_VB_Kontrukce_Ulozeni'!Oblast_tisku</vt:lpstr>
      <vt:lpstr>'01.4_VB_MaR, elektro'!Oblast_tisku</vt:lpstr>
      <vt:lpstr>'01.5_VB_VON'!Oblast_tisku</vt:lpstr>
      <vt:lpstr>Stavba_VB!Oblast_tisku</vt:lpstr>
      <vt:lpstr>Stavba_VB!odic</vt:lpstr>
      <vt:lpstr>Stavba_VB!oico</vt:lpstr>
      <vt:lpstr>Stavba_VB!omisto</vt:lpstr>
      <vt:lpstr>Stavba_VB!onazev</vt:lpstr>
      <vt:lpstr>Stavba_VB!opsc</vt:lpstr>
      <vt:lpstr>Stavba_VB!SazbaDPH1</vt:lpstr>
      <vt:lpstr>Stavba_VB!SazbaDPH2</vt:lpstr>
      <vt:lpstr>Stavba_VB!StavbaCelkem</vt:lpstr>
      <vt:lpstr>Stavba_VB!Zhotovitel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Svoboda</dc:creator>
  <cp:lastModifiedBy>Ille</cp:lastModifiedBy>
  <cp:lastPrinted>2022-07-22T10:16:26Z</cp:lastPrinted>
  <dcterms:created xsi:type="dcterms:W3CDTF">2022-06-23T12:16:32Z</dcterms:created>
  <dcterms:modified xsi:type="dcterms:W3CDTF">2023-02-14T09:27:11Z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19.1.5.0</vt:lpwstr>
  </property>
</Properties>
</file>