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800" windowHeight="12225" activeTab="0"/>
  </bookViews>
  <sheets>
    <sheet name="Rekapitulace stavby" sheetId="1" r:id="rId1"/>
    <sheet name="012023 - SIP-Silnoproud" sheetId="2" r:id="rId2"/>
    <sheet name="Pokyny pro vyplnění" sheetId="3" r:id="rId3"/>
  </sheets>
  <definedNames>
    <definedName name="_xlnm._FilterDatabase" localSheetId="1" hidden="1">'012023 - SIP-Silnoproud'!$C$79:$K$161</definedName>
    <definedName name="_xlnm.Print_Area" localSheetId="1">'012023 - SIP-Silnoproud'!$C$4:$J$39,'012023 - SIP-Silnoproud'!$C$45:$J$61,'012023 - SIP-Silnoproud'!$C$67:$K$161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'012023 - SIP-Silnoproud'!$79:$79</definedName>
  </definedNames>
  <calcPr calcId="191029"/>
</workbook>
</file>

<file path=xl/sharedStrings.xml><?xml version="1.0" encoding="utf-8"?>
<sst xmlns="http://schemas.openxmlformats.org/spreadsheetml/2006/main" count="1747" uniqueCount="509">
  <si>
    <t>Export Komplet</t>
  </si>
  <si>
    <t>VZ</t>
  </si>
  <si>
    <t>2.0</t>
  </si>
  <si>
    <t>ZAMOK</t>
  </si>
  <si>
    <t>False</t>
  </si>
  <si>
    <t>{c7fc2285-f4b4-4fb6-b9f5-c864cf410d7a}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</si>
  <si>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</si>
  <si>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</si>
  <si>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</si>
  <si>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</si>
  <si>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</si>
  <si>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</si>
  <si>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</si>
  <si>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</si>
  <si>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</si>
  <si>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</si>
  <si>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</si>
  <si>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elektroinstalace ZŠ Masarykova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</si>
  <si>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</si>
  <si>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</si>
  <si>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</si>
  <si>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</si>
  <si>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</si>
  <si>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</si>
  <si>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</si>
  <si>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</si>
  <si>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město Ostrov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</si>
  <si>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</si>
  <si>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</si>
  <si>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</si>
  <si>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</si>
  <si>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</si>
  <si>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</si>
  <si>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</si>
  <si>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</si>
  <si>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</si>
  <si>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</si>
  <si>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</si>
  <si>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</si>
  <si>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</si>
  <si>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</si>
  <si>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</si>
  <si>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</si>
  <si>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</si>
  <si>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</si>
  <si>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</si>
  <si>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</si>
  <si>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</si>
  <si>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</si>
  <si>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</si>
  <si>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</si>
  <si>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</si>
  <si>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</si>
  <si>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</si>
  <si>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</si>
  <si>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</si>
  <si>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</si>
  <si>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</si>
  <si>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</si>
  <si>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</si>
  <si>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</si>
  <si>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</si>
  <si>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</si>
  <si>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</si>
  <si>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</si>
  <si>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</si>
  <si>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</si>
  <si>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</si>
  <si>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</si>
  <si>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</si>
  <si>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</si>
  <si>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</si>
  <si>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</si>
  <si>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</si>
  <si>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SIP-Silnoproud</t>
  </si>
  <si>
    <t>STA</t>
  </si>
  <si>
    <t>1</t>
  </si>
  <si>
    <t>{251fa1e7-fb5c-449c-bdb8-e6fec88f6e21}</t>
  </si>
  <si>
    <t>2</t>
  </si>
  <si>
    <t>KRYCÍ LIST SOUPISU PRACÍ</t>
  </si>
  <si>
    <t>Objekt:</t>
  </si>
  <si>
    <t>012023 - SIP-Silnoproud</t>
  </si>
  <si>
    <t>Ostrov, ZŠ Masarykova</t>
  </si>
  <si>
    <t>REKAPITULACE ČLENĚNÍ SOUPISU PRACÍ</t>
  </si>
  <si>
    <t>Kód dílu - Popis</t>
  </si>
  <si>
    <t>Cena celkem [CZK]</t>
  </si>
  <si>
    <t>-1</t>
  </si>
  <si>
    <t>D1 - PSV - Práce a dodávky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</si>
  <si>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</si>
  <si>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</si>
  <si>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</si>
  <si>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</si>
  <si>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</si>
  <si>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</si>
  <si>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</si>
  <si>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</si>
  <si>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</si>
  <si>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</si>
  <si>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</si>
  <si>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</si>
  <si>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</si>
  <si>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</si>
  <si>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Pol1</t>
  </si>
  <si>
    <t>Hrubá výpl'n rýh ve stěnách maltou, jakékoliv šířky</t>
  </si>
  <si>
    <t>m2</t>
  </si>
  <si>
    <t>4</t>
  </si>
  <si>
    <t>ROZPOCET</t>
  </si>
  <si>
    <t>Pol2</t>
  </si>
  <si>
    <t>Začištění hrubé výplně rýh ve stěnách štukem, jakékoliv šířky</t>
  </si>
  <si>
    <t>P</t>
  </si>
  <si>
    <t>Poznámka k položce:
Ostatní konstrukce a práce - bourání
Popis</t>
  </si>
  <si>
    <t>Pol3</t>
  </si>
  <si>
    <t>Vybourání otvorů ve zdivu cihelném pl do 1m2 na MVC nebo MV tl do 600 mm</t>
  </si>
  <si>
    <t>m3</t>
  </si>
  <si>
    <t>6</t>
  </si>
  <si>
    <t>Pol4</t>
  </si>
  <si>
    <t>Vysekání rýh pro vodiče v omítce MV nebo MVC stěn š do 50 mm</t>
  </si>
  <si>
    <t>m</t>
  </si>
  <si>
    <t>8</t>
  </si>
  <si>
    <t>Pol5</t>
  </si>
  <si>
    <t>Vysekání rýh pro vodiče v omítce MV nebo MVC stěn š do 100 mm</t>
  </si>
  <si>
    <t>10</t>
  </si>
  <si>
    <t>Pol6</t>
  </si>
  <si>
    <t>Vysekání rýh pro vodiče v omítce MV nebo MVC stěn š do 150m</t>
  </si>
  <si>
    <t>12</t>
  </si>
  <si>
    <t>Poznámka k položce:
Přesun sutě
Popis</t>
  </si>
  <si>
    <t>Pol7</t>
  </si>
  <si>
    <t>Odvoz suti a vybouraných hmot na skládku nebo meziskládku do 1km se složením</t>
  </si>
  <si>
    <t>t</t>
  </si>
  <si>
    <t>14</t>
  </si>
  <si>
    <t>Pol8</t>
  </si>
  <si>
    <t>Příplatek k odvozu suti a vybraných hmot na skládku ZKD 1km přes 1km</t>
  </si>
  <si>
    <t>km</t>
  </si>
  <si>
    <t>16</t>
  </si>
  <si>
    <t>Pol9</t>
  </si>
  <si>
    <t>Poplatek za uložení stavebního betonového odpadu na skládce (skládkovné)</t>
  </si>
  <si>
    <t>18</t>
  </si>
  <si>
    <t>Poznámka k položce:
Přesun hmot
Popis</t>
  </si>
  <si>
    <t>Pol10</t>
  </si>
  <si>
    <t>Přesun hmot pro budovy zděné v do 12 m</t>
  </si>
  <si>
    <t>20</t>
  </si>
  <si>
    <t>D1</t>
  </si>
  <si>
    <t>PSV - Práce a dodávky PSV</t>
  </si>
  <si>
    <t>Pol11</t>
  </si>
  <si>
    <t>Rozvaděč RO1.4, upřesnění viz. technická specifikace</t>
  </si>
  <si>
    <t>ks</t>
  </si>
  <si>
    <t>22</t>
  </si>
  <si>
    <t>Pol12</t>
  </si>
  <si>
    <t>Rozvaděč RO1.5, upřesnění viz. technická specifikace</t>
  </si>
  <si>
    <t>24</t>
  </si>
  <si>
    <t>Pol13</t>
  </si>
  <si>
    <t>Rozvaděč RO1.6, upřesnění viz. technická specifikace</t>
  </si>
  <si>
    <t>26</t>
  </si>
  <si>
    <t>Pol14</t>
  </si>
  <si>
    <t>Rozvaděč RH2, upřesnění viz. technická specifikace</t>
  </si>
  <si>
    <t>28</t>
  </si>
  <si>
    <t>Poznámka k položce:
Montáž rozvodných a pojistkových skříní</t>
  </si>
  <si>
    <t>Pol15</t>
  </si>
  <si>
    <t>Montáž rozvaděčů plechových, hliníkových nebo plastových sestava do 100 kg</t>
  </si>
  <si>
    <t>30</t>
  </si>
  <si>
    <t>Poznámka k položce:
Svítidla včetně zdrojů</t>
  </si>
  <si>
    <t>M</t>
  </si>
  <si>
    <t>Pol16</t>
  </si>
  <si>
    <t>Svítidlo A1, svítidlo přisazené např. Modus BRSB_KO480V5, 44W, IP44, LED</t>
  </si>
  <si>
    <t>32</t>
  </si>
  <si>
    <t>Pol17</t>
  </si>
  <si>
    <t>Svítidlo A2, svítidlo přisazené např. Modus BRSB_KO300V1, 14W, IP44, LED</t>
  </si>
  <si>
    <t>34</t>
  </si>
  <si>
    <t>Pol18</t>
  </si>
  <si>
    <t>Svítidlo E1, zářivka přisazená např. Modus LLX 236 ALDP, T8, EP, IP20, optický systém, 2*36W</t>
  </si>
  <si>
    <t>36</t>
  </si>
  <si>
    <t>Pol19</t>
  </si>
  <si>
    <t>Svítidlo E1n, dtto. svítidlo E1 s integrovaným nouzovým zdrojem NZ</t>
  </si>
  <si>
    <t>38</t>
  </si>
  <si>
    <t>Pol20</t>
  </si>
  <si>
    <t>Svítidlo E2, zářivka přisazená např. Modus LLX 258 ALDP, T8, EP, IP20, optický systém, 2*58W</t>
  </si>
  <si>
    <t>40</t>
  </si>
  <si>
    <t>Pol21</t>
  </si>
  <si>
    <t>Svítidlo F1, zářivka přisazená průmyslová, např. Modus V3 236, EP, T8, IP65, 2*36W</t>
  </si>
  <si>
    <t>42</t>
  </si>
  <si>
    <t>Pol22</t>
  </si>
  <si>
    <t>Svítidlo NO, nouzové svítidlo nástěnné např. Modus Tiger LED OZAWTESL1SE, SE, LED, IP20, 60,0 min</t>
  </si>
  <si>
    <t>44</t>
  </si>
  <si>
    <t>Poznámka k položce:
Montáž svítidel včetně zdrojů</t>
  </si>
  <si>
    <t>Pol23</t>
  </si>
  <si>
    <t>Montáž svítidla přisazeného včetně krytu</t>
  </si>
  <si>
    <t>46</t>
  </si>
  <si>
    <t>Poznámka k položce:
Instalační přístroje (vypínače, zásuvky atp…)</t>
  </si>
  <si>
    <t>Pol24</t>
  </si>
  <si>
    <t>Vypínač ř. 1, 10A, IP20, barva bílá, kompletní bez rámečku, např. ABB Tango</t>
  </si>
  <si>
    <t>48</t>
  </si>
  <si>
    <t>Pol25</t>
  </si>
  <si>
    <t>Vypínač ř. 1, 10A, IP44, barva bílá, kompletní včetně rámečku, např. ABB Tango</t>
  </si>
  <si>
    <t>50</t>
  </si>
  <si>
    <t>Pol26</t>
  </si>
  <si>
    <t>Vypínač ř. 5, 10A, IP20, barva bílá, kompletní bez rámečku, např. ABB Tango</t>
  </si>
  <si>
    <t>52</t>
  </si>
  <si>
    <t>Pol27</t>
  </si>
  <si>
    <t>Vypínač ř. 6, 10A, IP20, barva bílá, kompletní bez rámečku, např. ABB Tango</t>
  </si>
  <si>
    <t>54</t>
  </si>
  <si>
    <t>Pol28</t>
  </si>
  <si>
    <t>Vypínač ř. 6, 10A, IP44, barva bílá, kompletní včetně rámečku, např. ABB Tango</t>
  </si>
  <si>
    <t>56</t>
  </si>
  <si>
    <t>Pol29</t>
  </si>
  <si>
    <t>Vypínač ř. 6+6, 10A, IP20, barva bílá, kompletní bez rámečku, např. ABB Tango</t>
  </si>
  <si>
    <t>58</t>
  </si>
  <si>
    <t>Pol30</t>
  </si>
  <si>
    <t>Tlačítko ř. 1/0, 10A, IP20, barva bílá, kompletní včetně rámečku, např. ABB Tango</t>
  </si>
  <si>
    <t>60</t>
  </si>
  <si>
    <t>Pol31</t>
  </si>
  <si>
    <t>Zásuvka 16A/230V, IP20, barva bílá, kompletní bez rámečku, např. ABB Tango</t>
  </si>
  <si>
    <t>62</t>
  </si>
  <si>
    <t>Pol32</t>
  </si>
  <si>
    <t>Zásuvka 16A/230V, IP20, svodič T3, barva bílá, kompletní bez rámečku, např. ABB Tango</t>
  </si>
  <si>
    <t>64</t>
  </si>
  <si>
    <t>Pol33</t>
  </si>
  <si>
    <t>Zásuvka 16A/230V, IP44, barva bílá, kompletní včetně rámečku, např. ABB Tango</t>
  </si>
  <si>
    <t>66</t>
  </si>
  <si>
    <t>Pol34</t>
  </si>
  <si>
    <t>Rámeček jednonásobný vodorovný, barva bílá, např. ABB Tango</t>
  </si>
  <si>
    <t>68</t>
  </si>
  <si>
    <t>Pol35</t>
  </si>
  <si>
    <t>Rámeček dvojnásobný vodorovný, barva bílá, např. ABB Tango</t>
  </si>
  <si>
    <t>70</t>
  </si>
  <si>
    <t>Pol36</t>
  </si>
  <si>
    <t>Rámeček trojnásobný vodorovný, barva bílá, např. ABB Tango</t>
  </si>
  <si>
    <t>72</t>
  </si>
  <si>
    <t>Poznámka k položce:
Montáž instalačních přístrojů</t>
  </si>
  <si>
    <t>Pol37</t>
  </si>
  <si>
    <t>Montáž vypínače pod omítkou, bezšroubový</t>
  </si>
  <si>
    <t>74</t>
  </si>
  <si>
    <t>Pol38</t>
  </si>
  <si>
    <t>Montáž zásuvky pod omítkou, bezšroubová</t>
  </si>
  <si>
    <t>76</t>
  </si>
  <si>
    <t>Pol39</t>
  </si>
  <si>
    <t>Montáž rámečku přístroje</t>
  </si>
  <si>
    <t>78</t>
  </si>
  <si>
    <t>Poznámka k položce:
Kabely a vodiče, jímací soustava</t>
  </si>
  <si>
    <t>Pol40</t>
  </si>
  <si>
    <t>CYKY 4B*25</t>
  </si>
  <si>
    <t>80</t>
  </si>
  <si>
    <t>Pol41</t>
  </si>
  <si>
    <t>CYKY 4B*16</t>
  </si>
  <si>
    <t>82</t>
  </si>
  <si>
    <t>Pol42</t>
  </si>
  <si>
    <t>CYKY 5C*2,5</t>
  </si>
  <si>
    <t>84</t>
  </si>
  <si>
    <t>Pol43</t>
  </si>
  <si>
    <t>CYKY 5C*1,5</t>
  </si>
  <si>
    <t>86</t>
  </si>
  <si>
    <t>Pol44</t>
  </si>
  <si>
    <t>CYKY 3C*2,5</t>
  </si>
  <si>
    <t>88</t>
  </si>
  <si>
    <t>Pol45</t>
  </si>
  <si>
    <t>CYKY 3C*1,5</t>
  </si>
  <si>
    <t>90</t>
  </si>
  <si>
    <t>Pol46</t>
  </si>
  <si>
    <t>CYKY 3A*1,5</t>
  </si>
  <si>
    <t>92</t>
  </si>
  <si>
    <t>Pol47</t>
  </si>
  <si>
    <t>CYKY 2A*1,5</t>
  </si>
  <si>
    <t>94</t>
  </si>
  <si>
    <t>Pol48</t>
  </si>
  <si>
    <t>CXKH-V 3C*1,5 B2ca, s1, d0, P60-R</t>
  </si>
  <si>
    <t>96</t>
  </si>
  <si>
    <t>Pol49</t>
  </si>
  <si>
    <t>CY25 ZŽ</t>
  </si>
  <si>
    <t>98</t>
  </si>
  <si>
    <t>Pol50</t>
  </si>
  <si>
    <t>CY16 ZŽ</t>
  </si>
  <si>
    <t>100</t>
  </si>
  <si>
    <t>Pol51</t>
  </si>
  <si>
    <t>CY6 ZŽ</t>
  </si>
  <si>
    <t>102</t>
  </si>
  <si>
    <t>Pol52</t>
  </si>
  <si>
    <t>CY4 ZŽ</t>
  </si>
  <si>
    <t>104</t>
  </si>
  <si>
    <t>Pol53</t>
  </si>
  <si>
    <t>Svorka vyrovnání potenciálu do 16mm2</t>
  </si>
  <si>
    <t>106</t>
  </si>
  <si>
    <t>Poznámka k položce:
Montáž kabely, vodiče a jímací soustava</t>
  </si>
  <si>
    <t>Pol54</t>
  </si>
  <si>
    <t>Montáž kabelu do 6mm2</t>
  </si>
  <si>
    <t>108</t>
  </si>
  <si>
    <t>Pol55</t>
  </si>
  <si>
    <t>Montáž kabelu do 25mm2</t>
  </si>
  <si>
    <t>110</t>
  </si>
  <si>
    <t>Pol56</t>
  </si>
  <si>
    <t>Montáž vodiče do 25mm2</t>
  </si>
  <si>
    <t>112</t>
  </si>
  <si>
    <t>Pol57</t>
  </si>
  <si>
    <t>Montáž svorek vyrovnání potenciálu do 25mm2</t>
  </si>
  <si>
    <t>114</t>
  </si>
  <si>
    <t>Poznámka k položce:
Úložný a nosný materiál</t>
  </si>
  <si>
    <t>Pol58</t>
  </si>
  <si>
    <t>Krabice přístrojová KU68/71L1, např. Kopos Kolín</t>
  </si>
  <si>
    <t>116</t>
  </si>
  <si>
    <t>Pol59</t>
  </si>
  <si>
    <t>Krabice KU68 včetně Wago svorek, např. Kopos Kolín</t>
  </si>
  <si>
    <t>118</t>
  </si>
  <si>
    <t>Poznámka k položce:
Montáž úložný a nosný materiál</t>
  </si>
  <si>
    <t>Pol60</t>
  </si>
  <si>
    <t>Montáž KU, KP</t>
  </si>
  <si>
    <t>120</t>
  </si>
  <si>
    <t>Poznámka k položce:
Ostatní instalační materiál</t>
  </si>
  <si>
    <t>Pol61</t>
  </si>
  <si>
    <t>Vysoušeč vlasů, nástěnný, např. Empire Viento 2, 450-1200W</t>
  </si>
  <si>
    <t>122</t>
  </si>
  <si>
    <t>Poznámka k položce:
Montáž ostatní instalační materiál</t>
  </si>
  <si>
    <t>Pol62</t>
  </si>
  <si>
    <t>Montáž vysoušeče vlasů</t>
  </si>
  <si>
    <t>124</t>
  </si>
  <si>
    <t>Poznámka k položce:
Dokončovací práce - malby a tapety</t>
  </si>
  <si>
    <t>Pol63</t>
  </si>
  <si>
    <t>Základní akrylátová jednonásobná penetrace podkladu v místnostech výšky do 3,80m</t>
  </si>
  <si>
    <t>126</t>
  </si>
  <si>
    <t>Pol64</t>
  </si>
  <si>
    <t>Dvojnásobné barevné malby ze směsí za sucha dobře otěruvzdorných v místnostech do 3,80 m</t>
  </si>
  <si>
    <t>128</t>
  </si>
  <si>
    <t>Pol65</t>
  </si>
  <si>
    <t>Výmalba emailových soklů</t>
  </si>
  <si>
    <t>130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</si>
  <si>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</si>
  <si>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</si>
  <si>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</si>
  <si>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</si>
  <si>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</si>
  <si>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</si>
  <si>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</si>
  <si>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</si>
  <si>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</si>
  <si>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</si>
  <si>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</si>
  <si>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</si>
  <si>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</si>
  <si>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</si>
  <si>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</si>
  <si>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</si>
  <si>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</si>
  <si>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</si>
  <si>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</si>
  <si>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</si>
  <si>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</si>
  <si>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</si>
  <si>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</si>
  <si>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</si>
  <si>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</si>
  <si>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</si>
  <si>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</si>
  <si>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</si>
  <si>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</si>
  <si>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</si>
  <si>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</si>
  <si>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</si>
  <si>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</si>
  <si>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</si>
  <si>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</si>
  <si>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</si>
  <si>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</si>
  <si>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</si>
  <si>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</si>
  <si>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</si>
  <si>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</si>
  <si>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</si>
  <si>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</si>
  <si>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</si>
  <si>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</si>
  <si>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</si>
  <si>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</si>
  <si>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</si>
  <si>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</si>
  <si>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</si>
  <si>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</si>
  <si>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</si>
  <si>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</si>
  <si>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</si>
  <si>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</si>
  <si>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</si>
  <si>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</si>
  <si>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</si>
  <si>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</si>
  <si>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</si>
  <si>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</si>
  <si>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</si>
  <si>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</si>
  <si>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</si>
  <si>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</si>
  <si>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</si>
  <si>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</si>
  <si>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</si>
  <si>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</si>
  <si>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</si>
  <si>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</si>
  <si>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</si>
  <si>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</si>
  <si>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</si>
  <si>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</si>
  <si>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</si>
  <si>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</si>
  <si>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</si>
  <si>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</si>
  <si>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</si>
  <si>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</si>
  <si>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</si>
  <si>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</si>
  <si>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</si>
  <si>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</si>
  <si>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</si>
  <si>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</si>
  <si>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</si>
  <si>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</si>
  <si>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</si>
  <si>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</si>
  <si>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</si>
  <si>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</si>
  <si>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</si>
  <si>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</si>
  <si>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</si>
  <si>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</si>
  <si>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</si>
  <si>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</si>
  <si>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</si>
  <si>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</si>
  <si>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</si>
  <si>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</si>
  <si>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</si>
  <si>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</si>
  <si>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</si>
  <si>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</si>
  <si>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</si>
  <si>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</si>
  <si>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</si>
  <si>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</si>
  <si>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</si>
  <si>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</si>
  <si>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</si>
  <si>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</si>
  <si>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</si>
  <si>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</si>
  <si>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</si>
  <si>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</si>
  <si>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</si>
  <si>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</si>
  <si>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</si>
  <si>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</si>
  <si>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</si>
  <si>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</si>
  <si>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</si>
  <si>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</si>
  <si>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</si>
  <si>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</si>
  <si>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</si>
  <si>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</si>
  <si>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</si>
  <si>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</si>
  <si>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</si>
  <si>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</si>
  <si>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</si>
  <si>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</si>
  <si>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</si>
  <si>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</si>
  <si>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</si>
  <si>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</si>
  <si>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</si>
  <si>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</si>
  <si>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</si>
  <si>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</si>
  <si>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</si>
  <si>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</si>
  <si>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</si>
  <si>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</si>
  <si>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</si>
  <si>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</si>
  <si>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</si>
  <si>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</si>
  <si>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</si>
  <si>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</si>
  <si>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</si>
  <si>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</si>
  <si>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</si>
  <si>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</si>
  <si>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</si>
  <si>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</si>
  <si>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</si>
  <si>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</si>
  <si>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</si>
  <si>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</si>
  <si>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</si>
  <si>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</si>
  <si>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</si>
  <si>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</si>
  <si>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</si>
  <si>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</si>
  <si>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</si>
  <si>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</si>
  <si>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</si>
  <si>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</si>
  <si>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</si>
  <si>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</si>
  <si>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</si>
  <si>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</si>
  <si>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</si>
  <si>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</si>
  <si>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</si>
  <si>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</si>
  <si>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</si>
  <si>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</si>
  <si>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</si>
  <si>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Vyplň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</si>
</sst>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19"/>
      <c r="AQ5" s="19"/>
      <c r="AR5" s="17"/>
      <c r="BE5" s="27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77" t="s">
        <v>17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19"/>
      <c r="AQ6" s="19"/>
      <c r="AR6" s="17"/>
      <c r="BE6" s="27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273"/>
      <c r="BS7" s="14" t="s">
        <v>6</v>
      </c>
    </row>
    <row r="8" spans="2:71" s="1" customFormat="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508</v>
      </c>
      <c r="AO8" s="19"/>
      <c r="AP8" s="19"/>
      <c r="AQ8" s="19"/>
      <c r="AR8" s="17"/>
      <c r="BE8" s="27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7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19</v>
      </c>
      <c r="AO10" s="19"/>
      <c r="AP10" s="19"/>
      <c r="AQ10" s="19"/>
      <c r="AR10" s="17"/>
      <c r="BE10" s="273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19</v>
      </c>
      <c r="AO11" s="19"/>
      <c r="AP11" s="19"/>
      <c r="AQ11" s="19"/>
      <c r="AR11" s="17"/>
      <c r="BE11" s="27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7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73"/>
      <c r="BS13" s="14" t="s">
        <v>6</v>
      </c>
    </row>
    <row r="14" spans="2:71" ht="12.75">
      <c r="B14" s="18"/>
      <c r="C14" s="19"/>
      <c r="D14" s="19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7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7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19</v>
      </c>
      <c r="AO16" s="19"/>
      <c r="AP16" s="19"/>
      <c r="AQ16" s="19"/>
      <c r="AR16" s="17"/>
      <c r="BE16" s="273"/>
      <c r="BS16" s="14" t="s">
        <v>4</v>
      </c>
    </row>
    <row r="17" spans="2:71" s="1" customFormat="1" ht="18.4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19</v>
      </c>
      <c r="AO17" s="19"/>
      <c r="AP17" s="19"/>
      <c r="AQ17" s="19"/>
      <c r="AR17" s="17"/>
      <c r="BE17" s="273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73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19</v>
      </c>
      <c r="AO19" s="19"/>
      <c r="AP19" s="19"/>
      <c r="AQ19" s="19"/>
      <c r="AR19" s="17"/>
      <c r="BE19" s="273"/>
      <c r="BS19" s="14" t="s">
        <v>6</v>
      </c>
    </row>
    <row r="20" spans="2:71" s="1" customFormat="1" ht="18.4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19</v>
      </c>
      <c r="AO20" s="19"/>
      <c r="AP20" s="19"/>
      <c r="AQ20" s="19"/>
      <c r="AR20" s="17"/>
      <c r="BE20" s="273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73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73"/>
    </row>
    <row r="23" spans="2:57" s="1" customFormat="1" ht="47.25" customHeight="1">
      <c r="B23" s="18"/>
      <c r="C23" s="19"/>
      <c r="D23" s="19"/>
      <c r="E23" s="280" t="s">
        <v>34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19"/>
      <c r="AP23" s="19"/>
      <c r="AQ23" s="19"/>
      <c r="AR23" s="17"/>
      <c r="BE23" s="27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7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73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1">
        <f>ROUND(AG54,2)</f>
        <v>0</v>
      </c>
      <c r="AL26" s="282"/>
      <c r="AM26" s="282"/>
      <c r="AN26" s="282"/>
      <c r="AO26" s="282"/>
      <c r="AP26" s="33"/>
      <c r="AQ26" s="33"/>
      <c r="AR26" s="36"/>
      <c r="BE26" s="27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83" t="s">
        <v>36</v>
      </c>
      <c r="M28" s="283"/>
      <c r="N28" s="283"/>
      <c r="O28" s="283"/>
      <c r="P28" s="283"/>
      <c r="Q28" s="33"/>
      <c r="R28" s="33"/>
      <c r="S28" s="33"/>
      <c r="T28" s="33"/>
      <c r="U28" s="33"/>
      <c r="V28" s="33"/>
      <c r="W28" s="283" t="s">
        <v>37</v>
      </c>
      <c r="X28" s="283"/>
      <c r="Y28" s="283"/>
      <c r="Z28" s="283"/>
      <c r="AA28" s="283"/>
      <c r="AB28" s="283"/>
      <c r="AC28" s="283"/>
      <c r="AD28" s="283"/>
      <c r="AE28" s="283"/>
      <c r="AF28" s="33"/>
      <c r="AG28" s="33"/>
      <c r="AH28" s="33"/>
      <c r="AI28" s="33"/>
      <c r="AJ28" s="33"/>
      <c r="AK28" s="283" t="s">
        <v>38</v>
      </c>
      <c r="AL28" s="283"/>
      <c r="AM28" s="283"/>
      <c r="AN28" s="283"/>
      <c r="AO28" s="283"/>
      <c r="AP28" s="33"/>
      <c r="AQ28" s="33"/>
      <c r="AR28" s="36"/>
      <c r="BE28" s="273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86">
        <v>0.21</v>
      </c>
      <c r="M29" s="285"/>
      <c r="N29" s="285"/>
      <c r="O29" s="285"/>
      <c r="P29" s="285"/>
      <c r="Q29" s="38"/>
      <c r="R29" s="38"/>
      <c r="S29" s="38"/>
      <c r="T29" s="38"/>
      <c r="U29" s="38"/>
      <c r="V29" s="38"/>
      <c r="W29" s="284">
        <f>ROUND(AZ54,2)</f>
        <v>0</v>
      </c>
      <c r="X29" s="285"/>
      <c r="Y29" s="285"/>
      <c r="Z29" s="285"/>
      <c r="AA29" s="285"/>
      <c r="AB29" s="285"/>
      <c r="AC29" s="285"/>
      <c r="AD29" s="285"/>
      <c r="AE29" s="285"/>
      <c r="AF29" s="38"/>
      <c r="AG29" s="38"/>
      <c r="AH29" s="38"/>
      <c r="AI29" s="38"/>
      <c r="AJ29" s="38"/>
      <c r="AK29" s="284">
        <f>ROUND(AV54,2)</f>
        <v>0</v>
      </c>
      <c r="AL29" s="285"/>
      <c r="AM29" s="285"/>
      <c r="AN29" s="285"/>
      <c r="AO29" s="285"/>
      <c r="AP29" s="38"/>
      <c r="AQ29" s="38"/>
      <c r="AR29" s="39"/>
      <c r="BE29" s="274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86">
        <v>0.15</v>
      </c>
      <c r="M30" s="285"/>
      <c r="N30" s="285"/>
      <c r="O30" s="285"/>
      <c r="P30" s="285"/>
      <c r="Q30" s="38"/>
      <c r="R30" s="38"/>
      <c r="S30" s="38"/>
      <c r="T30" s="38"/>
      <c r="U30" s="38"/>
      <c r="V30" s="38"/>
      <c r="W30" s="284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F30" s="38"/>
      <c r="AG30" s="38"/>
      <c r="AH30" s="38"/>
      <c r="AI30" s="38"/>
      <c r="AJ30" s="38"/>
      <c r="AK30" s="284">
        <f>ROUND(AW54,2)</f>
        <v>0</v>
      </c>
      <c r="AL30" s="285"/>
      <c r="AM30" s="285"/>
      <c r="AN30" s="285"/>
      <c r="AO30" s="285"/>
      <c r="AP30" s="38"/>
      <c r="AQ30" s="38"/>
      <c r="AR30" s="39"/>
      <c r="BE30" s="274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86">
        <v>0.21</v>
      </c>
      <c r="M31" s="285"/>
      <c r="N31" s="285"/>
      <c r="O31" s="285"/>
      <c r="P31" s="285"/>
      <c r="Q31" s="38"/>
      <c r="R31" s="38"/>
      <c r="S31" s="38"/>
      <c r="T31" s="38"/>
      <c r="U31" s="38"/>
      <c r="V31" s="38"/>
      <c r="W31" s="284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F31" s="38"/>
      <c r="AG31" s="38"/>
      <c r="AH31" s="38"/>
      <c r="AI31" s="38"/>
      <c r="AJ31" s="38"/>
      <c r="AK31" s="284">
        <v>0</v>
      </c>
      <c r="AL31" s="285"/>
      <c r="AM31" s="285"/>
      <c r="AN31" s="285"/>
      <c r="AO31" s="285"/>
      <c r="AP31" s="38"/>
      <c r="AQ31" s="38"/>
      <c r="AR31" s="39"/>
      <c r="BE31" s="274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86">
        <v>0.15</v>
      </c>
      <c r="M32" s="285"/>
      <c r="N32" s="285"/>
      <c r="O32" s="285"/>
      <c r="P32" s="285"/>
      <c r="Q32" s="38"/>
      <c r="R32" s="38"/>
      <c r="S32" s="38"/>
      <c r="T32" s="38"/>
      <c r="U32" s="38"/>
      <c r="V32" s="38"/>
      <c r="W32" s="284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F32" s="38"/>
      <c r="AG32" s="38"/>
      <c r="AH32" s="38"/>
      <c r="AI32" s="38"/>
      <c r="AJ32" s="38"/>
      <c r="AK32" s="284">
        <v>0</v>
      </c>
      <c r="AL32" s="285"/>
      <c r="AM32" s="285"/>
      <c r="AN32" s="285"/>
      <c r="AO32" s="285"/>
      <c r="AP32" s="38"/>
      <c r="AQ32" s="38"/>
      <c r="AR32" s="39"/>
      <c r="BE32" s="274"/>
    </row>
    <row r="33" spans="2:44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86">
        <v>0</v>
      </c>
      <c r="M33" s="285"/>
      <c r="N33" s="285"/>
      <c r="O33" s="285"/>
      <c r="P33" s="285"/>
      <c r="Q33" s="38"/>
      <c r="R33" s="38"/>
      <c r="S33" s="38"/>
      <c r="T33" s="38"/>
      <c r="U33" s="38"/>
      <c r="V33" s="38"/>
      <c r="W33" s="284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F33" s="38"/>
      <c r="AG33" s="38"/>
      <c r="AH33" s="38"/>
      <c r="AI33" s="38"/>
      <c r="AJ33" s="38"/>
      <c r="AK33" s="284">
        <v>0</v>
      </c>
      <c r="AL33" s="285"/>
      <c r="AM33" s="285"/>
      <c r="AN33" s="285"/>
      <c r="AO33" s="285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87" t="s">
        <v>47</v>
      </c>
      <c r="Y35" s="288"/>
      <c r="Z35" s="288"/>
      <c r="AA35" s="288"/>
      <c r="AB35" s="288"/>
      <c r="AC35" s="42"/>
      <c r="AD35" s="42"/>
      <c r="AE35" s="42"/>
      <c r="AF35" s="42"/>
      <c r="AG35" s="42"/>
      <c r="AH35" s="42"/>
      <c r="AI35" s="42"/>
      <c r="AJ35" s="42"/>
      <c r="AK35" s="289">
        <f>SUM(AK26:AK33)</f>
        <v>0</v>
      </c>
      <c r="AL35" s="288"/>
      <c r="AM35" s="288"/>
      <c r="AN35" s="288"/>
      <c r="AO35" s="29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6.95" customHeight="1">
      <c r="A37" s="31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  <c r="BE37" s="31"/>
    </row>
    <row r="41" spans="1:57" s="2" customFormat="1" ht="6.95" customHeight="1">
      <c r="A41" s="31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BE41" s="31"/>
    </row>
    <row r="42" spans="1:57" s="2" customFormat="1" ht="24.95" customHeight="1">
      <c r="A42" s="31"/>
      <c r="B42" s="32"/>
      <c r="C42" s="20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  <c r="BE42" s="31"/>
    </row>
    <row r="43" spans="1:57" s="2" customFormat="1" ht="6.9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  <c r="BE43" s="31"/>
    </row>
    <row r="44" spans="2:44" s="4" customFormat="1" ht="12" customHeight="1">
      <c r="B44" s="48"/>
      <c r="C44" s="26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012023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5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291" t="str">
        <f>K6</f>
        <v>rekonstrukce elektroinstalace ZŠ Masarykova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53"/>
      <c r="AQ45" s="53"/>
      <c r="AR45" s="54"/>
    </row>
    <row r="46" spans="1:57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BE46" s="31"/>
    </row>
    <row r="47" spans="1:57" s="2" customFormat="1" ht="12" customHeight="1">
      <c r="A47" s="31"/>
      <c r="B47" s="32"/>
      <c r="C47" s="26" t="s">
        <v>21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6" t="s">
        <v>23</v>
      </c>
      <c r="AJ47" s="33"/>
      <c r="AK47" s="33"/>
      <c r="AL47" s="33"/>
      <c r="AM47" s="293" t="str">
        <f>IF(AN8="","",AN8)</f>
        <v>Vyplň datum</v>
      </c>
      <c r="AN47" s="293"/>
      <c r="AO47" s="33"/>
      <c r="AP47" s="33"/>
      <c r="AQ47" s="33"/>
      <c r="AR47" s="36"/>
      <c r="BE47" s="31"/>
    </row>
    <row r="48" spans="1:57" s="2" customFormat="1" ht="6.95" customHeight="1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  <c r="BE48" s="31"/>
    </row>
    <row r="49" spans="1:57" s="2" customFormat="1" ht="15.2" customHeight="1">
      <c r="A49" s="31"/>
      <c r="B49" s="32"/>
      <c r="C49" s="26" t="s">
        <v>24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>město Ostrov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6" t="s">
        <v>30</v>
      </c>
      <c r="AJ49" s="33"/>
      <c r="AK49" s="33"/>
      <c r="AL49" s="33"/>
      <c r="AM49" s="294" t="str">
        <f>IF(E17="","",E17)</f>
        <v xml:space="preserve"> </v>
      </c>
      <c r="AN49" s="295"/>
      <c r="AO49" s="295"/>
      <c r="AP49" s="295"/>
      <c r="AQ49" s="33"/>
      <c r="AR49" s="36"/>
      <c r="AS49" s="296" t="s">
        <v>49</v>
      </c>
      <c r="AT49" s="29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31"/>
    </row>
    <row r="50" spans="1:57" s="2" customFormat="1" ht="15.2" customHeight="1">
      <c r="A50" s="31"/>
      <c r="B50" s="32"/>
      <c r="C50" s="26" t="s">
        <v>28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6" t="s">
        <v>32</v>
      </c>
      <c r="AJ50" s="33"/>
      <c r="AK50" s="33"/>
      <c r="AL50" s="33"/>
      <c r="AM50" s="294" t="str">
        <f>IF(E20="","",E20)</f>
        <v xml:space="preserve"> </v>
      </c>
      <c r="AN50" s="295"/>
      <c r="AO50" s="295"/>
      <c r="AP50" s="295"/>
      <c r="AQ50" s="33"/>
      <c r="AR50" s="36"/>
      <c r="AS50" s="298"/>
      <c r="AT50" s="299"/>
      <c r="AU50" s="59"/>
      <c r="AV50" s="59"/>
      <c r="AW50" s="59"/>
      <c r="AX50" s="59"/>
      <c r="AY50" s="59"/>
      <c r="AZ50" s="59"/>
      <c r="BA50" s="59"/>
      <c r="BB50" s="59"/>
      <c r="BC50" s="59"/>
      <c r="BD50" s="60"/>
      <c r="BE50" s="31"/>
    </row>
    <row r="51" spans="1:57" s="2" customFormat="1" ht="10.9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00"/>
      <c r="AT51" s="301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31"/>
    </row>
    <row r="52" spans="1:57" s="2" customFormat="1" ht="29.25" customHeight="1">
      <c r="A52" s="31"/>
      <c r="B52" s="32"/>
      <c r="C52" s="302" t="s">
        <v>50</v>
      </c>
      <c r="D52" s="303"/>
      <c r="E52" s="303"/>
      <c r="F52" s="303"/>
      <c r="G52" s="303"/>
      <c r="H52" s="63"/>
      <c r="I52" s="304" t="s">
        <v>51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5" t="s">
        <v>52</v>
      </c>
      <c r="AH52" s="303"/>
      <c r="AI52" s="303"/>
      <c r="AJ52" s="303"/>
      <c r="AK52" s="303"/>
      <c r="AL52" s="303"/>
      <c r="AM52" s="303"/>
      <c r="AN52" s="304" t="s">
        <v>53</v>
      </c>
      <c r="AO52" s="303"/>
      <c r="AP52" s="303"/>
      <c r="AQ52" s="64" t="s">
        <v>54</v>
      </c>
      <c r="AR52" s="36"/>
      <c r="AS52" s="65" t="s">
        <v>55</v>
      </c>
      <c r="AT52" s="66" t="s">
        <v>56</v>
      </c>
      <c r="AU52" s="66" t="s">
        <v>57</v>
      </c>
      <c r="AV52" s="66" t="s">
        <v>58</v>
      </c>
      <c r="AW52" s="66" t="s">
        <v>59</v>
      </c>
      <c r="AX52" s="66" t="s">
        <v>60</v>
      </c>
      <c r="AY52" s="66" t="s">
        <v>61</v>
      </c>
      <c r="AZ52" s="66" t="s">
        <v>62</v>
      </c>
      <c r="BA52" s="66" t="s">
        <v>63</v>
      </c>
      <c r="BB52" s="66" t="s">
        <v>64</v>
      </c>
      <c r="BC52" s="66" t="s">
        <v>65</v>
      </c>
      <c r="BD52" s="67" t="s">
        <v>66</v>
      </c>
      <c r="BE52" s="31"/>
    </row>
    <row r="53" spans="1:57" s="2" customFormat="1" ht="10.9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  <c r="BE53" s="31"/>
    </row>
    <row r="54" spans="2:90" s="6" customFormat="1" ht="32.45" customHeight="1">
      <c r="B54" s="71"/>
      <c r="C54" s="72" t="s">
        <v>67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09">
        <f>ROUND(AG55,2)</f>
        <v>0</v>
      </c>
      <c r="AH54" s="309"/>
      <c r="AI54" s="309"/>
      <c r="AJ54" s="309"/>
      <c r="AK54" s="309"/>
      <c r="AL54" s="309"/>
      <c r="AM54" s="309"/>
      <c r="AN54" s="310">
        <f>SUM(AG54,AT54)</f>
        <v>0</v>
      </c>
      <c r="AO54" s="310"/>
      <c r="AP54" s="310"/>
      <c r="AQ54" s="75" t="s">
        <v>19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68</v>
      </c>
      <c r="BT54" s="81" t="s">
        <v>69</v>
      </c>
      <c r="BU54" s="82" t="s">
        <v>70</v>
      </c>
      <c r="BV54" s="81" t="s">
        <v>71</v>
      </c>
      <c r="BW54" s="81" t="s">
        <v>5</v>
      </c>
      <c r="BX54" s="81" t="s">
        <v>72</v>
      </c>
      <c r="CL54" s="81" t="s">
        <v>19</v>
      </c>
    </row>
    <row r="55" spans="1:91" s="7" customFormat="1" ht="16.5" customHeight="1">
      <c r="A55" s="83" t="s">
        <v>73</v>
      </c>
      <c r="B55" s="84"/>
      <c r="C55" s="85"/>
      <c r="D55" s="308" t="s">
        <v>14</v>
      </c>
      <c r="E55" s="308"/>
      <c r="F55" s="308"/>
      <c r="G55" s="308"/>
      <c r="H55" s="308"/>
      <c r="I55" s="86"/>
      <c r="J55" s="308" t="s">
        <v>74</v>
      </c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6">
        <f>'012023 - SIP-Silnoproud'!J30</f>
        <v>0</v>
      </c>
      <c r="AH55" s="307"/>
      <c r="AI55" s="307"/>
      <c r="AJ55" s="307"/>
      <c r="AK55" s="307"/>
      <c r="AL55" s="307"/>
      <c r="AM55" s="307"/>
      <c r="AN55" s="306">
        <f>SUM(AG55,AT55)</f>
        <v>0</v>
      </c>
      <c r="AO55" s="307"/>
      <c r="AP55" s="307"/>
      <c r="AQ55" s="87" t="s">
        <v>75</v>
      </c>
      <c r="AR55" s="88"/>
      <c r="AS55" s="89">
        <v>0</v>
      </c>
      <c r="AT55" s="90">
        <f>ROUND(SUM(AV55:AW55),2)</f>
        <v>0</v>
      </c>
      <c r="AU55" s="91">
        <f>'012023 - SIP-Silnoproud'!P80</f>
        <v>0</v>
      </c>
      <c r="AV55" s="90">
        <f>'012023 - SIP-Silnoproud'!J33</f>
        <v>0</v>
      </c>
      <c r="AW55" s="90">
        <f>'012023 - SIP-Silnoproud'!J34</f>
        <v>0</v>
      </c>
      <c r="AX55" s="90">
        <f>'012023 - SIP-Silnoproud'!J35</f>
        <v>0</v>
      </c>
      <c r="AY55" s="90">
        <f>'012023 - SIP-Silnoproud'!J36</f>
        <v>0</v>
      </c>
      <c r="AZ55" s="90">
        <f>'012023 - SIP-Silnoproud'!F33</f>
        <v>0</v>
      </c>
      <c r="BA55" s="90">
        <f>'012023 - SIP-Silnoproud'!F34</f>
        <v>0</v>
      </c>
      <c r="BB55" s="90">
        <f>'012023 - SIP-Silnoproud'!F35</f>
        <v>0</v>
      </c>
      <c r="BC55" s="90">
        <f>'012023 - SIP-Silnoproud'!F36</f>
        <v>0</v>
      </c>
      <c r="BD55" s="92">
        <f>'012023 - SIP-Silnoproud'!F37</f>
        <v>0</v>
      </c>
      <c r="BT55" s="93" t="s">
        <v>76</v>
      </c>
      <c r="BV55" s="93" t="s">
        <v>71</v>
      </c>
      <c r="BW55" s="93" t="s">
        <v>77</v>
      </c>
      <c r="BX55" s="93" t="s">
        <v>5</v>
      </c>
      <c r="CL55" s="93" t="s">
        <v>19</v>
      </c>
      <c r="CM55" s="93" t="s">
        <v>78</v>
      </c>
    </row>
    <row r="56" spans="1:57" s="2" customFormat="1" ht="30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algorithmName="SHA-512" hashValue="pJXiOmuMlPF8BkSUkbcgDP5cFBzkj+T+RCqAlJC4ornqccQTkFFDk6x225hNyn4lf8NUMlPuEfqZXdOJ+cYH/Q==" saltValue="xJYXFNQNqfYk5ZHEAmYl8ocrbVBVcHZtVn2YDBMccKj7kc2Q96sIFy275tW9hsR3a93DzblX4ehVH1jsnovoz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2023 - SIP-Silnoproud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AT2" s="14" t="s">
        <v>77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7"/>
      <c r="AT3" s="14" t="s">
        <v>78</v>
      </c>
    </row>
    <row r="4" spans="2:46" s="1" customFormat="1" ht="24.95" customHeight="1">
      <c r="B4" s="17"/>
      <c r="D4" s="96" t="s">
        <v>79</v>
      </c>
      <c r="L4" s="17"/>
      <c r="M4" s="97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98" t="s">
        <v>16</v>
      </c>
      <c r="L6" s="17"/>
    </row>
    <row r="7" spans="2:12" s="1" customFormat="1" ht="16.5" customHeight="1">
      <c r="B7" s="17"/>
      <c r="E7" s="312" t="str">
        <f>'Rekapitulace stavby'!K6</f>
        <v>rekonstrukce elektroinstalace ZŠ Masarykova</v>
      </c>
      <c r="F7" s="313"/>
      <c r="G7" s="313"/>
      <c r="H7" s="313"/>
      <c r="L7" s="17"/>
    </row>
    <row r="8" spans="1:31" s="2" customFormat="1" ht="12" customHeight="1">
      <c r="A8" s="31"/>
      <c r="B8" s="36"/>
      <c r="C8" s="31"/>
      <c r="D8" s="98" t="s">
        <v>80</v>
      </c>
      <c r="E8" s="31"/>
      <c r="F8" s="31"/>
      <c r="G8" s="31"/>
      <c r="H8" s="31"/>
      <c r="I8" s="31"/>
      <c r="J8" s="31"/>
      <c r="K8" s="31"/>
      <c r="L8" s="9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14" t="s">
        <v>81</v>
      </c>
      <c r="F9" s="315"/>
      <c r="G9" s="315"/>
      <c r="H9" s="315"/>
      <c r="I9" s="31"/>
      <c r="J9" s="31"/>
      <c r="K9" s="31"/>
      <c r="L9" s="99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9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98" t="s">
        <v>18</v>
      </c>
      <c r="E11" s="31"/>
      <c r="F11" s="100" t="s">
        <v>19</v>
      </c>
      <c r="G11" s="31"/>
      <c r="H11" s="31"/>
      <c r="I11" s="98" t="s">
        <v>20</v>
      </c>
      <c r="J11" s="100" t="s">
        <v>19</v>
      </c>
      <c r="K11" s="31"/>
      <c r="L11" s="9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98" t="s">
        <v>21</v>
      </c>
      <c r="E12" s="31"/>
      <c r="F12" s="100" t="s">
        <v>82</v>
      </c>
      <c r="G12" s="31"/>
      <c r="H12" s="31"/>
      <c r="I12" s="98" t="s">
        <v>23</v>
      </c>
      <c r="J12" s="101" t="str">
        <f>'Rekapitulace stavby'!AN8</f>
        <v>Vyplň datum</v>
      </c>
      <c r="K12" s="31"/>
      <c r="L12" s="99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9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98" t="s">
        <v>24</v>
      </c>
      <c r="E14" s="31"/>
      <c r="F14" s="31"/>
      <c r="G14" s="31"/>
      <c r="H14" s="31"/>
      <c r="I14" s="98" t="s">
        <v>25</v>
      </c>
      <c r="J14" s="100" t="s">
        <v>19</v>
      </c>
      <c r="K14" s="31"/>
      <c r="L14" s="9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0" t="s">
        <v>26</v>
      </c>
      <c r="F15" s="31"/>
      <c r="G15" s="31"/>
      <c r="H15" s="31"/>
      <c r="I15" s="98" t="s">
        <v>27</v>
      </c>
      <c r="J15" s="100" t="s">
        <v>19</v>
      </c>
      <c r="K15" s="31"/>
      <c r="L15" s="9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9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98" t="s">
        <v>28</v>
      </c>
      <c r="E17" s="31"/>
      <c r="F17" s="31"/>
      <c r="G17" s="31"/>
      <c r="H17" s="31"/>
      <c r="I17" s="98" t="s">
        <v>25</v>
      </c>
      <c r="J17" s="27" t="str">
        <f>'Rekapitulace stavby'!AN13</f>
        <v>Vyplň údaj</v>
      </c>
      <c r="K17" s="31"/>
      <c r="L17" s="9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16" t="str">
        <f>'Rekapitulace stavby'!E14</f>
        <v>Vyplň údaj</v>
      </c>
      <c r="F18" s="317"/>
      <c r="G18" s="317"/>
      <c r="H18" s="317"/>
      <c r="I18" s="98" t="s">
        <v>27</v>
      </c>
      <c r="J18" s="27" t="str">
        <f>'Rekapitulace stavby'!AN14</f>
        <v>Vyplň údaj</v>
      </c>
      <c r="K18" s="31"/>
      <c r="L18" s="99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99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98" t="s">
        <v>30</v>
      </c>
      <c r="E20" s="31"/>
      <c r="F20" s="31"/>
      <c r="G20" s="31"/>
      <c r="H20" s="31"/>
      <c r="I20" s="98" t="s">
        <v>25</v>
      </c>
      <c r="J20" s="100" t="str">
        <f>IF('Rekapitulace stavby'!AN16="","",'Rekapitulace stavby'!AN16)</f>
        <v/>
      </c>
      <c r="K20" s="31"/>
      <c r="L20" s="9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0" t="str">
        <f>IF('Rekapitulace stavby'!E17="","",'Rekapitulace stavby'!E17)</f>
        <v xml:space="preserve"> </v>
      </c>
      <c r="F21" s="31"/>
      <c r="G21" s="31"/>
      <c r="H21" s="31"/>
      <c r="I21" s="98" t="s">
        <v>27</v>
      </c>
      <c r="J21" s="100" t="str">
        <f>IF('Rekapitulace stavby'!AN17="","",'Rekapitulace stavby'!AN17)</f>
        <v/>
      </c>
      <c r="K21" s="31"/>
      <c r="L21" s="9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99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98" t="s">
        <v>32</v>
      </c>
      <c r="E23" s="31"/>
      <c r="F23" s="31"/>
      <c r="G23" s="31"/>
      <c r="H23" s="31"/>
      <c r="I23" s="98" t="s">
        <v>25</v>
      </c>
      <c r="J23" s="100" t="str">
        <f>IF('Rekapitulace stavby'!AN19="","",'Rekapitulace stavby'!AN19)</f>
        <v/>
      </c>
      <c r="K23" s="31"/>
      <c r="L23" s="99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0" t="str">
        <f>IF('Rekapitulace stavby'!E20="","",'Rekapitulace stavby'!E20)</f>
        <v xml:space="preserve"> </v>
      </c>
      <c r="F24" s="31"/>
      <c r="G24" s="31"/>
      <c r="H24" s="31"/>
      <c r="I24" s="98" t="s">
        <v>27</v>
      </c>
      <c r="J24" s="100" t="str">
        <f>IF('Rekapitulace stavby'!AN20="","",'Rekapitulace stavby'!AN20)</f>
        <v/>
      </c>
      <c r="K24" s="31"/>
      <c r="L24" s="99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99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98" t="s">
        <v>33</v>
      </c>
      <c r="E26" s="31"/>
      <c r="F26" s="31"/>
      <c r="G26" s="31"/>
      <c r="H26" s="31"/>
      <c r="I26" s="31"/>
      <c r="J26" s="31"/>
      <c r="K26" s="31"/>
      <c r="L26" s="99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02"/>
      <c r="B27" s="103"/>
      <c r="C27" s="102"/>
      <c r="D27" s="102"/>
      <c r="E27" s="318" t="s">
        <v>19</v>
      </c>
      <c r="F27" s="318"/>
      <c r="G27" s="318"/>
      <c r="H27" s="318"/>
      <c r="I27" s="102"/>
      <c r="J27" s="102"/>
      <c r="K27" s="102"/>
      <c r="L27" s="104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9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05"/>
      <c r="E29" s="105"/>
      <c r="F29" s="105"/>
      <c r="G29" s="105"/>
      <c r="H29" s="105"/>
      <c r="I29" s="105"/>
      <c r="J29" s="105"/>
      <c r="K29" s="105"/>
      <c r="L29" s="9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06" t="s">
        <v>35</v>
      </c>
      <c r="E30" s="31"/>
      <c r="F30" s="31"/>
      <c r="G30" s="31"/>
      <c r="H30" s="31"/>
      <c r="I30" s="31"/>
      <c r="J30" s="107">
        <f>ROUND(J80,2)</f>
        <v>0</v>
      </c>
      <c r="K30" s="31"/>
      <c r="L30" s="9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05"/>
      <c r="E31" s="105"/>
      <c r="F31" s="105"/>
      <c r="G31" s="105"/>
      <c r="H31" s="105"/>
      <c r="I31" s="105"/>
      <c r="J31" s="105"/>
      <c r="K31" s="105"/>
      <c r="L31" s="9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08" t="s">
        <v>37</v>
      </c>
      <c r="G32" s="31"/>
      <c r="H32" s="31"/>
      <c r="I32" s="108" t="s">
        <v>36</v>
      </c>
      <c r="J32" s="108" t="s">
        <v>38</v>
      </c>
      <c r="K32" s="31"/>
      <c r="L32" s="9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09" t="s">
        <v>39</v>
      </c>
      <c r="E33" s="98" t="s">
        <v>40</v>
      </c>
      <c r="F33" s="110">
        <f>ROUND((SUM(BE80:BE161)),2)</f>
        <v>0</v>
      </c>
      <c r="G33" s="31"/>
      <c r="H33" s="31"/>
      <c r="I33" s="111">
        <v>0.21</v>
      </c>
      <c r="J33" s="110">
        <f>ROUND(((SUM(BE80:BE161))*I33),2)</f>
        <v>0</v>
      </c>
      <c r="K33" s="31"/>
      <c r="L33" s="99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98" t="s">
        <v>41</v>
      </c>
      <c r="F34" s="110">
        <f>ROUND((SUM(BF80:BF161)),2)</f>
        <v>0</v>
      </c>
      <c r="G34" s="31"/>
      <c r="H34" s="31"/>
      <c r="I34" s="111">
        <v>0.15</v>
      </c>
      <c r="J34" s="110">
        <f>ROUND(((SUM(BF80:BF161))*I34),2)</f>
        <v>0</v>
      </c>
      <c r="K34" s="31"/>
      <c r="L34" s="99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98" t="s">
        <v>42</v>
      </c>
      <c r="F35" s="110">
        <f>ROUND((SUM(BG80:BG161)),2)</f>
        <v>0</v>
      </c>
      <c r="G35" s="31"/>
      <c r="H35" s="31"/>
      <c r="I35" s="111">
        <v>0.21</v>
      </c>
      <c r="J35" s="110">
        <f>0</f>
        <v>0</v>
      </c>
      <c r="K35" s="31"/>
      <c r="L35" s="99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98" t="s">
        <v>43</v>
      </c>
      <c r="F36" s="110">
        <f>ROUND((SUM(BH80:BH161)),2)</f>
        <v>0</v>
      </c>
      <c r="G36" s="31"/>
      <c r="H36" s="31"/>
      <c r="I36" s="111">
        <v>0.15</v>
      </c>
      <c r="J36" s="110">
        <f>0</f>
        <v>0</v>
      </c>
      <c r="K36" s="31"/>
      <c r="L36" s="99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98" t="s">
        <v>44</v>
      </c>
      <c r="F37" s="110">
        <f>ROUND((SUM(BI80:BI161)),2)</f>
        <v>0</v>
      </c>
      <c r="G37" s="31"/>
      <c r="H37" s="31"/>
      <c r="I37" s="111">
        <v>0</v>
      </c>
      <c r="J37" s="110">
        <f>0</f>
        <v>0</v>
      </c>
      <c r="K37" s="31"/>
      <c r="L37" s="99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9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2"/>
      <c r="D39" s="113" t="s">
        <v>45</v>
      </c>
      <c r="E39" s="114"/>
      <c r="F39" s="114"/>
      <c r="G39" s="115" t="s">
        <v>46</v>
      </c>
      <c r="H39" s="116" t="s">
        <v>47</v>
      </c>
      <c r="I39" s="114"/>
      <c r="J39" s="117">
        <f>SUM(J30:J37)</f>
        <v>0</v>
      </c>
      <c r="K39" s="118"/>
      <c r="L39" s="99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99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5" customHeight="1">
      <c r="A44" s="31"/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99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5" customHeight="1">
      <c r="A45" s="31"/>
      <c r="B45" s="32"/>
      <c r="C45" s="20" t="s">
        <v>83</v>
      </c>
      <c r="D45" s="33"/>
      <c r="E45" s="33"/>
      <c r="F45" s="33"/>
      <c r="G45" s="33"/>
      <c r="H45" s="33"/>
      <c r="I45" s="33"/>
      <c r="J45" s="33"/>
      <c r="K45" s="33"/>
      <c r="L45" s="99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99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6" t="s">
        <v>16</v>
      </c>
      <c r="D47" s="33"/>
      <c r="E47" s="33"/>
      <c r="F47" s="33"/>
      <c r="G47" s="33"/>
      <c r="H47" s="33"/>
      <c r="I47" s="33"/>
      <c r="J47" s="33"/>
      <c r="K47" s="33"/>
      <c r="L47" s="99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3"/>
      <c r="D48" s="33"/>
      <c r="E48" s="319" t="str">
        <f>E7</f>
        <v>rekonstrukce elektroinstalace ZŠ Masarykova</v>
      </c>
      <c r="F48" s="320"/>
      <c r="G48" s="320"/>
      <c r="H48" s="320"/>
      <c r="I48" s="33"/>
      <c r="J48" s="33"/>
      <c r="K48" s="33"/>
      <c r="L48" s="99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6" t="s">
        <v>80</v>
      </c>
      <c r="D49" s="33"/>
      <c r="E49" s="33"/>
      <c r="F49" s="33"/>
      <c r="G49" s="33"/>
      <c r="H49" s="33"/>
      <c r="I49" s="33"/>
      <c r="J49" s="33"/>
      <c r="K49" s="33"/>
      <c r="L49" s="99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3"/>
      <c r="D50" s="33"/>
      <c r="E50" s="291" t="str">
        <f>E9</f>
        <v>012023 - SIP-Silnoproud</v>
      </c>
      <c r="F50" s="321"/>
      <c r="G50" s="321"/>
      <c r="H50" s="321"/>
      <c r="I50" s="33"/>
      <c r="J50" s="33"/>
      <c r="K50" s="33"/>
      <c r="L50" s="9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5" customHeight="1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99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6" t="s">
        <v>21</v>
      </c>
      <c r="D52" s="33"/>
      <c r="E52" s="33"/>
      <c r="F52" s="24" t="str">
        <f>F12</f>
        <v>Ostrov, ZŠ Masarykova</v>
      </c>
      <c r="G52" s="33"/>
      <c r="H52" s="33"/>
      <c r="I52" s="26" t="s">
        <v>23</v>
      </c>
      <c r="J52" s="56" t="str">
        <f>IF(J12="","",J12)</f>
        <v>Vyplň datum</v>
      </c>
      <c r="K52" s="33"/>
      <c r="L52" s="99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5" customHeight="1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99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2" customHeight="1">
      <c r="A54" s="31"/>
      <c r="B54" s="32"/>
      <c r="C54" s="26" t="s">
        <v>24</v>
      </c>
      <c r="D54" s="33"/>
      <c r="E54" s="33"/>
      <c r="F54" s="24" t="str">
        <f>E15</f>
        <v>město Ostrov</v>
      </c>
      <c r="G54" s="33"/>
      <c r="H54" s="33"/>
      <c r="I54" s="26" t="s">
        <v>30</v>
      </c>
      <c r="J54" s="29" t="str">
        <f>E21</f>
        <v xml:space="preserve"> </v>
      </c>
      <c r="K54" s="33"/>
      <c r="L54" s="99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2" customHeight="1">
      <c r="A55" s="31"/>
      <c r="B55" s="32"/>
      <c r="C55" s="26" t="s">
        <v>28</v>
      </c>
      <c r="D55" s="33"/>
      <c r="E55" s="33"/>
      <c r="F55" s="24" t="str">
        <f>IF(E18="","",E18)</f>
        <v>Vyplň údaj</v>
      </c>
      <c r="G55" s="33"/>
      <c r="H55" s="33"/>
      <c r="I55" s="26" t="s">
        <v>32</v>
      </c>
      <c r="J55" s="29" t="str">
        <f>E24</f>
        <v xml:space="preserve"> </v>
      </c>
      <c r="K55" s="33"/>
      <c r="L55" s="99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99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23" t="s">
        <v>84</v>
      </c>
      <c r="D57" s="124"/>
      <c r="E57" s="124"/>
      <c r="F57" s="124"/>
      <c r="G57" s="124"/>
      <c r="H57" s="124"/>
      <c r="I57" s="124"/>
      <c r="J57" s="125" t="s">
        <v>85</v>
      </c>
      <c r="K57" s="124"/>
      <c r="L57" s="99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99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9" customHeight="1">
      <c r="A59" s="31"/>
      <c r="B59" s="32"/>
      <c r="C59" s="126" t="s">
        <v>67</v>
      </c>
      <c r="D59" s="33"/>
      <c r="E59" s="33"/>
      <c r="F59" s="33"/>
      <c r="G59" s="33"/>
      <c r="H59" s="33"/>
      <c r="I59" s="33"/>
      <c r="J59" s="74">
        <f>J80</f>
        <v>0</v>
      </c>
      <c r="K59" s="33"/>
      <c r="L59" s="99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4" t="s">
        <v>86</v>
      </c>
    </row>
    <row r="60" spans="2:12" s="9" customFormat="1" ht="24.95" customHeight="1">
      <c r="B60" s="127"/>
      <c r="C60" s="128"/>
      <c r="D60" s="129" t="s">
        <v>87</v>
      </c>
      <c r="E60" s="130"/>
      <c r="F60" s="130"/>
      <c r="G60" s="130"/>
      <c r="H60" s="130"/>
      <c r="I60" s="130"/>
      <c r="J60" s="131">
        <f>J94</f>
        <v>0</v>
      </c>
      <c r="K60" s="128"/>
      <c r="L60" s="132"/>
    </row>
    <row r="61" spans="1:31" s="2" customFormat="1" ht="21.75" customHeight="1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99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2" customFormat="1" ht="6.95" customHeight="1">
      <c r="A62" s="3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9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6" spans="1:31" s="2" customFormat="1" ht="6.95" customHeight="1">
      <c r="A66" s="31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9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s="2" customFormat="1" ht="24.95" customHeight="1">
      <c r="A67" s="31"/>
      <c r="B67" s="32"/>
      <c r="C67" s="20" t="s">
        <v>88</v>
      </c>
      <c r="D67" s="33"/>
      <c r="E67" s="33"/>
      <c r="F67" s="33"/>
      <c r="G67" s="33"/>
      <c r="H67" s="33"/>
      <c r="I67" s="33"/>
      <c r="J67" s="33"/>
      <c r="K67" s="33"/>
      <c r="L67" s="99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s="2" customFormat="1" ht="6.95" customHeight="1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99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s="2" customFormat="1" ht="12" customHeight="1">
      <c r="A69" s="31"/>
      <c r="B69" s="32"/>
      <c r="C69" s="26" t="s">
        <v>16</v>
      </c>
      <c r="D69" s="33"/>
      <c r="E69" s="33"/>
      <c r="F69" s="33"/>
      <c r="G69" s="33"/>
      <c r="H69" s="33"/>
      <c r="I69" s="33"/>
      <c r="J69" s="33"/>
      <c r="K69" s="33"/>
      <c r="L69" s="99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16.5" customHeight="1">
      <c r="A70" s="31"/>
      <c r="B70" s="32"/>
      <c r="C70" s="33"/>
      <c r="D70" s="33"/>
      <c r="E70" s="319" t="str">
        <f>E7</f>
        <v>rekonstrukce elektroinstalace ZŠ Masarykova</v>
      </c>
      <c r="F70" s="320"/>
      <c r="G70" s="320"/>
      <c r="H70" s="320"/>
      <c r="I70" s="33"/>
      <c r="J70" s="33"/>
      <c r="K70" s="33"/>
      <c r="L70" s="99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12" customHeight="1">
      <c r="A71" s="31"/>
      <c r="B71" s="32"/>
      <c r="C71" s="26" t="s">
        <v>80</v>
      </c>
      <c r="D71" s="33"/>
      <c r="E71" s="33"/>
      <c r="F71" s="33"/>
      <c r="G71" s="33"/>
      <c r="H71" s="33"/>
      <c r="I71" s="33"/>
      <c r="J71" s="33"/>
      <c r="K71" s="33"/>
      <c r="L71" s="99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6.5" customHeight="1">
      <c r="A72" s="31"/>
      <c r="B72" s="32"/>
      <c r="C72" s="33"/>
      <c r="D72" s="33"/>
      <c r="E72" s="291" t="str">
        <f>E9</f>
        <v>012023 - SIP-Silnoproud</v>
      </c>
      <c r="F72" s="321"/>
      <c r="G72" s="321"/>
      <c r="H72" s="321"/>
      <c r="I72" s="33"/>
      <c r="J72" s="33"/>
      <c r="K72" s="33"/>
      <c r="L72" s="99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6.95" customHeight="1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9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6" t="s">
        <v>21</v>
      </c>
      <c r="D74" s="33"/>
      <c r="E74" s="33"/>
      <c r="F74" s="24" t="str">
        <f>F12</f>
        <v>Ostrov, ZŠ Masarykova</v>
      </c>
      <c r="G74" s="33"/>
      <c r="H74" s="33"/>
      <c r="I74" s="26" t="s">
        <v>23</v>
      </c>
      <c r="J74" s="56" t="str">
        <f>IF(J12="","",J12)</f>
        <v>Vyplň datum</v>
      </c>
      <c r="K74" s="33"/>
      <c r="L74" s="9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6.95" customHeight="1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9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5.2" customHeight="1">
      <c r="A76" s="31"/>
      <c r="B76" s="32"/>
      <c r="C76" s="26" t="s">
        <v>24</v>
      </c>
      <c r="D76" s="33"/>
      <c r="E76" s="33"/>
      <c r="F76" s="24" t="str">
        <f>E15</f>
        <v>město Ostrov</v>
      </c>
      <c r="G76" s="33"/>
      <c r="H76" s="33"/>
      <c r="I76" s="26" t="s">
        <v>30</v>
      </c>
      <c r="J76" s="29" t="str">
        <f>E21</f>
        <v xml:space="preserve"> </v>
      </c>
      <c r="K76" s="33"/>
      <c r="L76" s="9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5.2" customHeight="1">
      <c r="A77" s="31"/>
      <c r="B77" s="32"/>
      <c r="C77" s="26" t="s">
        <v>28</v>
      </c>
      <c r="D77" s="33"/>
      <c r="E77" s="33"/>
      <c r="F77" s="24" t="str">
        <f>IF(E18="","",E18)</f>
        <v>Vyplň údaj</v>
      </c>
      <c r="G77" s="33"/>
      <c r="H77" s="33"/>
      <c r="I77" s="26" t="s">
        <v>32</v>
      </c>
      <c r="J77" s="29" t="str">
        <f>E24</f>
        <v xml:space="preserve"> </v>
      </c>
      <c r="K77" s="33"/>
      <c r="L77" s="9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10.35" customHeight="1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9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10" customFormat="1" ht="29.25" customHeight="1">
      <c r="A79" s="133"/>
      <c r="B79" s="134"/>
      <c r="C79" s="135" t="s">
        <v>89</v>
      </c>
      <c r="D79" s="136" t="s">
        <v>54</v>
      </c>
      <c r="E79" s="136" t="s">
        <v>50</v>
      </c>
      <c r="F79" s="136" t="s">
        <v>51</v>
      </c>
      <c r="G79" s="136" t="s">
        <v>90</v>
      </c>
      <c r="H79" s="136" t="s">
        <v>91</v>
      </c>
      <c r="I79" s="136" t="s">
        <v>92</v>
      </c>
      <c r="J79" s="136" t="s">
        <v>85</v>
      </c>
      <c r="K79" s="137" t="s">
        <v>93</v>
      </c>
      <c r="L79" s="138"/>
      <c r="M79" s="65" t="s">
        <v>19</v>
      </c>
      <c r="N79" s="66" t="s">
        <v>39</v>
      </c>
      <c r="O79" s="66" t="s">
        <v>94</v>
      </c>
      <c r="P79" s="66" t="s">
        <v>95</v>
      </c>
      <c r="Q79" s="66" t="s">
        <v>96</v>
      </c>
      <c r="R79" s="66" t="s">
        <v>97</v>
      </c>
      <c r="S79" s="66" t="s">
        <v>98</v>
      </c>
      <c r="T79" s="67" t="s">
        <v>99</v>
      </c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</row>
    <row r="80" spans="1:63" s="2" customFormat="1" ht="22.9" customHeight="1">
      <c r="A80" s="31"/>
      <c r="B80" s="32"/>
      <c r="C80" s="72" t="s">
        <v>100</v>
      </c>
      <c r="D80" s="33"/>
      <c r="E80" s="33"/>
      <c r="F80" s="33"/>
      <c r="G80" s="33"/>
      <c r="H80" s="33"/>
      <c r="I80" s="33"/>
      <c r="J80" s="139">
        <f>BK80</f>
        <v>0</v>
      </c>
      <c r="K80" s="33"/>
      <c r="L80" s="36"/>
      <c r="M80" s="68"/>
      <c r="N80" s="140"/>
      <c r="O80" s="69"/>
      <c r="P80" s="141">
        <f>P81+SUM(P82:P94)</f>
        <v>0</v>
      </c>
      <c r="Q80" s="69"/>
      <c r="R80" s="141">
        <f>R81+SUM(R82:R94)</f>
        <v>0</v>
      </c>
      <c r="S80" s="69"/>
      <c r="T80" s="142">
        <f>T81+SUM(T82:T94)</f>
        <v>0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T80" s="14" t="s">
        <v>68</v>
      </c>
      <c r="AU80" s="14" t="s">
        <v>86</v>
      </c>
      <c r="BK80" s="143">
        <f>BK81+SUM(BK82:BK94)</f>
        <v>0</v>
      </c>
    </row>
    <row r="81" spans="1:65" s="2" customFormat="1" ht="16.5" customHeight="1">
      <c r="A81" s="31"/>
      <c r="B81" s="32"/>
      <c r="C81" s="144" t="s">
        <v>69</v>
      </c>
      <c r="D81" s="144" t="s">
        <v>101</v>
      </c>
      <c r="E81" s="145" t="s">
        <v>102</v>
      </c>
      <c r="F81" s="146" t="s">
        <v>103</v>
      </c>
      <c r="G81" s="147" t="s">
        <v>104</v>
      </c>
      <c r="H81" s="148">
        <v>45</v>
      </c>
      <c r="I81" s="149"/>
      <c r="J81" s="150">
        <f>ROUND(I81*H81,2)</f>
        <v>0</v>
      </c>
      <c r="K81" s="146" t="s">
        <v>19</v>
      </c>
      <c r="L81" s="36"/>
      <c r="M81" s="151" t="s">
        <v>19</v>
      </c>
      <c r="N81" s="152" t="s">
        <v>40</v>
      </c>
      <c r="O81" s="61"/>
      <c r="P81" s="153">
        <f>O81*H81</f>
        <v>0</v>
      </c>
      <c r="Q81" s="153">
        <v>0</v>
      </c>
      <c r="R81" s="153">
        <f>Q81*H81</f>
        <v>0</v>
      </c>
      <c r="S81" s="153">
        <v>0</v>
      </c>
      <c r="T81" s="154">
        <f>S81*H81</f>
        <v>0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R81" s="155" t="s">
        <v>105</v>
      </c>
      <c r="AT81" s="155" t="s">
        <v>101</v>
      </c>
      <c r="AU81" s="155" t="s">
        <v>69</v>
      </c>
      <c r="AY81" s="14" t="s">
        <v>106</v>
      </c>
      <c r="BE81" s="156">
        <f>IF(N81="základní",J81,0)</f>
        <v>0</v>
      </c>
      <c r="BF81" s="156">
        <f>IF(N81="snížená",J81,0)</f>
        <v>0</v>
      </c>
      <c r="BG81" s="156">
        <f>IF(N81="zákl. přenesená",J81,0)</f>
        <v>0</v>
      </c>
      <c r="BH81" s="156">
        <f>IF(N81="sníž. přenesená",J81,0)</f>
        <v>0</v>
      </c>
      <c r="BI81" s="156">
        <f>IF(N81="nulová",J81,0)</f>
        <v>0</v>
      </c>
      <c r="BJ81" s="14" t="s">
        <v>76</v>
      </c>
      <c r="BK81" s="156">
        <f>ROUND(I81*H81,2)</f>
        <v>0</v>
      </c>
      <c r="BL81" s="14" t="s">
        <v>105</v>
      </c>
      <c r="BM81" s="155" t="s">
        <v>78</v>
      </c>
    </row>
    <row r="82" spans="1:65" s="2" customFormat="1" ht="16.5" customHeight="1">
      <c r="A82" s="31"/>
      <c r="B82" s="32"/>
      <c r="C82" s="144" t="s">
        <v>69</v>
      </c>
      <c r="D82" s="144" t="s">
        <v>101</v>
      </c>
      <c r="E82" s="145" t="s">
        <v>107</v>
      </c>
      <c r="F82" s="146" t="s">
        <v>108</v>
      </c>
      <c r="G82" s="147" t="s">
        <v>104</v>
      </c>
      <c r="H82" s="148">
        <v>45</v>
      </c>
      <c r="I82" s="149"/>
      <c r="J82" s="150">
        <f>ROUND(I82*H82,2)</f>
        <v>0</v>
      </c>
      <c r="K82" s="146" t="s">
        <v>19</v>
      </c>
      <c r="L82" s="36"/>
      <c r="M82" s="151" t="s">
        <v>19</v>
      </c>
      <c r="N82" s="152" t="s">
        <v>40</v>
      </c>
      <c r="O82" s="61"/>
      <c r="P82" s="153">
        <f>O82*H82</f>
        <v>0</v>
      </c>
      <c r="Q82" s="153">
        <v>0</v>
      </c>
      <c r="R82" s="153">
        <f>Q82*H82</f>
        <v>0</v>
      </c>
      <c r="S82" s="153">
        <v>0</v>
      </c>
      <c r="T82" s="154">
        <f>S82*H82</f>
        <v>0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R82" s="155" t="s">
        <v>105</v>
      </c>
      <c r="AT82" s="155" t="s">
        <v>101</v>
      </c>
      <c r="AU82" s="155" t="s">
        <v>69</v>
      </c>
      <c r="AY82" s="14" t="s">
        <v>106</v>
      </c>
      <c r="BE82" s="156">
        <f>IF(N82="základní",J82,0)</f>
        <v>0</v>
      </c>
      <c r="BF82" s="156">
        <f>IF(N82="snížená",J82,0)</f>
        <v>0</v>
      </c>
      <c r="BG82" s="156">
        <f>IF(N82="zákl. přenesená",J82,0)</f>
        <v>0</v>
      </c>
      <c r="BH82" s="156">
        <f>IF(N82="sníž. přenesená",J82,0)</f>
        <v>0</v>
      </c>
      <c r="BI82" s="156">
        <f>IF(N82="nulová",J82,0)</f>
        <v>0</v>
      </c>
      <c r="BJ82" s="14" t="s">
        <v>76</v>
      </c>
      <c r="BK82" s="156">
        <f>ROUND(I82*H82,2)</f>
        <v>0</v>
      </c>
      <c r="BL82" s="14" t="s">
        <v>105</v>
      </c>
      <c r="BM82" s="155" t="s">
        <v>105</v>
      </c>
    </row>
    <row r="83" spans="1:47" s="2" customFormat="1" ht="29.25">
      <c r="A83" s="31"/>
      <c r="B83" s="32"/>
      <c r="C83" s="33"/>
      <c r="D83" s="157" t="s">
        <v>109</v>
      </c>
      <c r="E83" s="33"/>
      <c r="F83" s="158" t="s">
        <v>110</v>
      </c>
      <c r="G83" s="33"/>
      <c r="H83" s="33"/>
      <c r="I83" s="159"/>
      <c r="J83" s="33"/>
      <c r="K83" s="33"/>
      <c r="L83" s="36"/>
      <c r="M83" s="160"/>
      <c r="N83" s="161"/>
      <c r="O83" s="61"/>
      <c r="P83" s="61"/>
      <c r="Q83" s="61"/>
      <c r="R83" s="61"/>
      <c r="S83" s="61"/>
      <c r="T83" s="62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4" t="s">
        <v>109</v>
      </c>
      <c r="AU83" s="14" t="s">
        <v>69</v>
      </c>
    </row>
    <row r="84" spans="1:65" s="2" customFormat="1" ht="16.5" customHeight="1">
      <c r="A84" s="31"/>
      <c r="B84" s="32"/>
      <c r="C84" s="144" t="s">
        <v>69</v>
      </c>
      <c r="D84" s="144" t="s">
        <v>101</v>
      </c>
      <c r="E84" s="145" t="s">
        <v>111</v>
      </c>
      <c r="F84" s="146" t="s">
        <v>112</v>
      </c>
      <c r="G84" s="147" t="s">
        <v>113</v>
      </c>
      <c r="H84" s="148">
        <v>3</v>
      </c>
      <c r="I84" s="149"/>
      <c r="J84" s="150">
        <f>ROUND(I84*H84,2)</f>
        <v>0</v>
      </c>
      <c r="K84" s="146" t="s">
        <v>19</v>
      </c>
      <c r="L84" s="36"/>
      <c r="M84" s="151" t="s">
        <v>19</v>
      </c>
      <c r="N84" s="152" t="s">
        <v>40</v>
      </c>
      <c r="O84" s="61"/>
      <c r="P84" s="153">
        <f>O84*H84</f>
        <v>0</v>
      </c>
      <c r="Q84" s="153">
        <v>0</v>
      </c>
      <c r="R84" s="153">
        <f>Q84*H84</f>
        <v>0</v>
      </c>
      <c r="S84" s="153">
        <v>0</v>
      </c>
      <c r="T84" s="154">
        <f>S84*H84</f>
        <v>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R84" s="155" t="s">
        <v>105</v>
      </c>
      <c r="AT84" s="155" t="s">
        <v>101</v>
      </c>
      <c r="AU84" s="155" t="s">
        <v>69</v>
      </c>
      <c r="AY84" s="14" t="s">
        <v>106</v>
      </c>
      <c r="BE84" s="156">
        <f>IF(N84="základní",J84,0)</f>
        <v>0</v>
      </c>
      <c r="BF84" s="156">
        <f>IF(N84="snížená",J84,0)</f>
        <v>0</v>
      </c>
      <c r="BG84" s="156">
        <f>IF(N84="zákl. přenesená",J84,0)</f>
        <v>0</v>
      </c>
      <c r="BH84" s="156">
        <f>IF(N84="sníž. přenesená",J84,0)</f>
        <v>0</v>
      </c>
      <c r="BI84" s="156">
        <f>IF(N84="nulová",J84,0)</f>
        <v>0</v>
      </c>
      <c r="BJ84" s="14" t="s">
        <v>76</v>
      </c>
      <c r="BK84" s="156">
        <f>ROUND(I84*H84,2)</f>
        <v>0</v>
      </c>
      <c r="BL84" s="14" t="s">
        <v>105</v>
      </c>
      <c r="BM84" s="155" t="s">
        <v>114</v>
      </c>
    </row>
    <row r="85" spans="1:65" s="2" customFormat="1" ht="16.5" customHeight="1">
      <c r="A85" s="31"/>
      <c r="B85" s="32"/>
      <c r="C85" s="144" t="s">
        <v>69</v>
      </c>
      <c r="D85" s="144" t="s">
        <v>101</v>
      </c>
      <c r="E85" s="145" t="s">
        <v>115</v>
      </c>
      <c r="F85" s="146" t="s">
        <v>116</v>
      </c>
      <c r="G85" s="147" t="s">
        <v>117</v>
      </c>
      <c r="H85" s="148">
        <v>450</v>
      </c>
      <c r="I85" s="149"/>
      <c r="J85" s="150">
        <f>ROUND(I85*H85,2)</f>
        <v>0</v>
      </c>
      <c r="K85" s="146" t="s">
        <v>19</v>
      </c>
      <c r="L85" s="36"/>
      <c r="M85" s="151" t="s">
        <v>19</v>
      </c>
      <c r="N85" s="152" t="s">
        <v>40</v>
      </c>
      <c r="O85" s="61"/>
      <c r="P85" s="153">
        <f>O85*H85</f>
        <v>0</v>
      </c>
      <c r="Q85" s="153">
        <v>0</v>
      </c>
      <c r="R85" s="153">
        <f>Q85*H85</f>
        <v>0</v>
      </c>
      <c r="S85" s="153">
        <v>0</v>
      </c>
      <c r="T85" s="154">
        <f>S85*H85</f>
        <v>0</v>
      </c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R85" s="155" t="s">
        <v>105</v>
      </c>
      <c r="AT85" s="155" t="s">
        <v>101</v>
      </c>
      <c r="AU85" s="155" t="s">
        <v>69</v>
      </c>
      <c r="AY85" s="14" t="s">
        <v>106</v>
      </c>
      <c r="BE85" s="156">
        <f>IF(N85="základní",J85,0)</f>
        <v>0</v>
      </c>
      <c r="BF85" s="156">
        <f>IF(N85="snížená",J85,0)</f>
        <v>0</v>
      </c>
      <c r="BG85" s="156">
        <f>IF(N85="zákl. přenesená",J85,0)</f>
        <v>0</v>
      </c>
      <c r="BH85" s="156">
        <f>IF(N85="sníž. přenesená",J85,0)</f>
        <v>0</v>
      </c>
      <c r="BI85" s="156">
        <f>IF(N85="nulová",J85,0)</f>
        <v>0</v>
      </c>
      <c r="BJ85" s="14" t="s">
        <v>76</v>
      </c>
      <c r="BK85" s="156">
        <f>ROUND(I85*H85,2)</f>
        <v>0</v>
      </c>
      <c r="BL85" s="14" t="s">
        <v>105</v>
      </c>
      <c r="BM85" s="155" t="s">
        <v>118</v>
      </c>
    </row>
    <row r="86" spans="1:65" s="2" customFormat="1" ht="16.5" customHeight="1">
      <c r="A86" s="31"/>
      <c r="B86" s="32"/>
      <c r="C86" s="144" t="s">
        <v>69</v>
      </c>
      <c r="D86" s="144" t="s">
        <v>101</v>
      </c>
      <c r="E86" s="145" t="s">
        <v>119</v>
      </c>
      <c r="F86" s="146" t="s">
        <v>120</v>
      </c>
      <c r="G86" s="147" t="s">
        <v>117</v>
      </c>
      <c r="H86" s="148">
        <v>90</v>
      </c>
      <c r="I86" s="149"/>
      <c r="J86" s="150">
        <f>ROUND(I86*H86,2)</f>
        <v>0</v>
      </c>
      <c r="K86" s="146" t="s">
        <v>19</v>
      </c>
      <c r="L86" s="36"/>
      <c r="M86" s="151" t="s">
        <v>19</v>
      </c>
      <c r="N86" s="152" t="s">
        <v>40</v>
      </c>
      <c r="O86" s="61"/>
      <c r="P86" s="153">
        <f>O86*H86</f>
        <v>0</v>
      </c>
      <c r="Q86" s="153">
        <v>0</v>
      </c>
      <c r="R86" s="153">
        <f>Q86*H86</f>
        <v>0</v>
      </c>
      <c r="S86" s="153">
        <v>0</v>
      </c>
      <c r="T86" s="154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55" t="s">
        <v>105</v>
      </c>
      <c r="AT86" s="155" t="s">
        <v>101</v>
      </c>
      <c r="AU86" s="155" t="s">
        <v>69</v>
      </c>
      <c r="AY86" s="14" t="s">
        <v>106</v>
      </c>
      <c r="BE86" s="156">
        <f>IF(N86="základní",J86,0)</f>
        <v>0</v>
      </c>
      <c r="BF86" s="156">
        <f>IF(N86="snížená",J86,0)</f>
        <v>0</v>
      </c>
      <c r="BG86" s="156">
        <f>IF(N86="zákl. přenesená",J86,0)</f>
        <v>0</v>
      </c>
      <c r="BH86" s="156">
        <f>IF(N86="sníž. přenesená",J86,0)</f>
        <v>0</v>
      </c>
      <c r="BI86" s="156">
        <f>IF(N86="nulová",J86,0)</f>
        <v>0</v>
      </c>
      <c r="BJ86" s="14" t="s">
        <v>76</v>
      </c>
      <c r="BK86" s="156">
        <f>ROUND(I86*H86,2)</f>
        <v>0</v>
      </c>
      <c r="BL86" s="14" t="s">
        <v>105</v>
      </c>
      <c r="BM86" s="155" t="s">
        <v>121</v>
      </c>
    </row>
    <row r="87" spans="1:65" s="2" customFormat="1" ht="16.5" customHeight="1">
      <c r="A87" s="31"/>
      <c r="B87" s="32"/>
      <c r="C87" s="144" t="s">
        <v>69</v>
      </c>
      <c r="D87" s="144" t="s">
        <v>101</v>
      </c>
      <c r="E87" s="145" t="s">
        <v>122</v>
      </c>
      <c r="F87" s="146" t="s">
        <v>123</v>
      </c>
      <c r="G87" s="147" t="s">
        <v>117</v>
      </c>
      <c r="H87" s="148">
        <v>65</v>
      </c>
      <c r="I87" s="149"/>
      <c r="J87" s="150">
        <f>ROUND(I87*H87,2)</f>
        <v>0</v>
      </c>
      <c r="K87" s="146" t="s">
        <v>19</v>
      </c>
      <c r="L87" s="36"/>
      <c r="M87" s="151" t="s">
        <v>19</v>
      </c>
      <c r="N87" s="152" t="s">
        <v>40</v>
      </c>
      <c r="O87" s="61"/>
      <c r="P87" s="153">
        <f>O87*H87</f>
        <v>0</v>
      </c>
      <c r="Q87" s="153">
        <v>0</v>
      </c>
      <c r="R87" s="153">
        <f>Q87*H87</f>
        <v>0</v>
      </c>
      <c r="S87" s="153">
        <v>0</v>
      </c>
      <c r="T87" s="154">
        <f>S87*H87</f>
        <v>0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R87" s="155" t="s">
        <v>105</v>
      </c>
      <c r="AT87" s="155" t="s">
        <v>101</v>
      </c>
      <c r="AU87" s="155" t="s">
        <v>69</v>
      </c>
      <c r="AY87" s="14" t="s">
        <v>106</v>
      </c>
      <c r="BE87" s="156">
        <f>IF(N87="základní",J87,0)</f>
        <v>0</v>
      </c>
      <c r="BF87" s="156">
        <f>IF(N87="snížená",J87,0)</f>
        <v>0</v>
      </c>
      <c r="BG87" s="156">
        <f>IF(N87="zákl. přenesená",J87,0)</f>
        <v>0</v>
      </c>
      <c r="BH87" s="156">
        <f>IF(N87="sníž. přenesená",J87,0)</f>
        <v>0</v>
      </c>
      <c r="BI87" s="156">
        <f>IF(N87="nulová",J87,0)</f>
        <v>0</v>
      </c>
      <c r="BJ87" s="14" t="s">
        <v>76</v>
      </c>
      <c r="BK87" s="156">
        <f>ROUND(I87*H87,2)</f>
        <v>0</v>
      </c>
      <c r="BL87" s="14" t="s">
        <v>105</v>
      </c>
      <c r="BM87" s="155" t="s">
        <v>124</v>
      </c>
    </row>
    <row r="88" spans="1:47" s="2" customFormat="1" ht="29.25">
      <c r="A88" s="31"/>
      <c r="B88" s="32"/>
      <c r="C88" s="33"/>
      <c r="D88" s="157" t="s">
        <v>109</v>
      </c>
      <c r="E88" s="33"/>
      <c r="F88" s="158" t="s">
        <v>125</v>
      </c>
      <c r="G88" s="33"/>
      <c r="H88" s="33"/>
      <c r="I88" s="159"/>
      <c r="J88" s="33"/>
      <c r="K88" s="33"/>
      <c r="L88" s="36"/>
      <c r="M88" s="160"/>
      <c r="N88" s="161"/>
      <c r="O88" s="61"/>
      <c r="P88" s="61"/>
      <c r="Q88" s="61"/>
      <c r="R88" s="61"/>
      <c r="S88" s="61"/>
      <c r="T88" s="62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4" t="s">
        <v>109</v>
      </c>
      <c r="AU88" s="14" t="s">
        <v>69</v>
      </c>
    </row>
    <row r="89" spans="1:65" s="2" customFormat="1" ht="16.5" customHeight="1">
      <c r="A89" s="31"/>
      <c r="B89" s="32"/>
      <c r="C89" s="144" t="s">
        <v>69</v>
      </c>
      <c r="D89" s="144" t="s">
        <v>101</v>
      </c>
      <c r="E89" s="145" t="s">
        <v>126</v>
      </c>
      <c r="F89" s="146" t="s">
        <v>127</v>
      </c>
      <c r="G89" s="147" t="s">
        <v>128</v>
      </c>
      <c r="H89" s="148">
        <v>3</v>
      </c>
      <c r="I89" s="149"/>
      <c r="J89" s="150">
        <f>ROUND(I89*H89,2)</f>
        <v>0</v>
      </c>
      <c r="K89" s="146" t="s">
        <v>19</v>
      </c>
      <c r="L89" s="36"/>
      <c r="M89" s="151" t="s">
        <v>19</v>
      </c>
      <c r="N89" s="152" t="s">
        <v>40</v>
      </c>
      <c r="O89" s="61"/>
      <c r="P89" s="153">
        <f>O89*H89</f>
        <v>0</v>
      </c>
      <c r="Q89" s="153">
        <v>0</v>
      </c>
      <c r="R89" s="153">
        <f>Q89*H89</f>
        <v>0</v>
      </c>
      <c r="S89" s="153">
        <v>0</v>
      </c>
      <c r="T89" s="154">
        <f>S89*H89</f>
        <v>0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R89" s="155" t="s">
        <v>105</v>
      </c>
      <c r="AT89" s="155" t="s">
        <v>101</v>
      </c>
      <c r="AU89" s="155" t="s">
        <v>69</v>
      </c>
      <c r="AY89" s="14" t="s">
        <v>106</v>
      </c>
      <c r="BE89" s="156">
        <f>IF(N89="základní",J89,0)</f>
        <v>0</v>
      </c>
      <c r="BF89" s="156">
        <f>IF(N89="snížená",J89,0)</f>
        <v>0</v>
      </c>
      <c r="BG89" s="156">
        <f>IF(N89="zákl. přenesená",J89,0)</f>
        <v>0</v>
      </c>
      <c r="BH89" s="156">
        <f>IF(N89="sníž. přenesená",J89,0)</f>
        <v>0</v>
      </c>
      <c r="BI89" s="156">
        <f>IF(N89="nulová",J89,0)</f>
        <v>0</v>
      </c>
      <c r="BJ89" s="14" t="s">
        <v>76</v>
      </c>
      <c r="BK89" s="156">
        <f>ROUND(I89*H89,2)</f>
        <v>0</v>
      </c>
      <c r="BL89" s="14" t="s">
        <v>105</v>
      </c>
      <c r="BM89" s="155" t="s">
        <v>129</v>
      </c>
    </row>
    <row r="90" spans="1:65" s="2" customFormat="1" ht="16.5" customHeight="1">
      <c r="A90" s="31"/>
      <c r="B90" s="32"/>
      <c r="C90" s="144" t="s">
        <v>69</v>
      </c>
      <c r="D90" s="144" t="s">
        <v>101</v>
      </c>
      <c r="E90" s="145" t="s">
        <v>130</v>
      </c>
      <c r="F90" s="146" t="s">
        <v>131</v>
      </c>
      <c r="G90" s="147" t="s">
        <v>132</v>
      </c>
      <c r="H90" s="148">
        <v>10</v>
      </c>
      <c r="I90" s="149"/>
      <c r="J90" s="150">
        <f>ROUND(I90*H90,2)</f>
        <v>0</v>
      </c>
      <c r="K90" s="146" t="s">
        <v>19</v>
      </c>
      <c r="L90" s="36"/>
      <c r="M90" s="151" t="s">
        <v>19</v>
      </c>
      <c r="N90" s="152" t="s">
        <v>40</v>
      </c>
      <c r="O90" s="61"/>
      <c r="P90" s="153">
        <f>O90*H90</f>
        <v>0</v>
      </c>
      <c r="Q90" s="153">
        <v>0</v>
      </c>
      <c r="R90" s="153">
        <f>Q90*H90</f>
        <v>0</v>
      </c>
      <c r="S90" s="153">
        <v>0</v>
      </c>
      <c r="T90" s="154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55" t="s">
        <v>105</v>
      </c>
      <c r="AT90" s="155" t="s">
        <v>101</v>
      </c>
      <c r="AU90" s="155" t="s">
        <v>69</v>
      </c>
      <c r="AY90" s="14" t="s">
        <v>106</v>
      </c>
      <c r="BE90" s="156">
        <f>IF(N90="základní",J90,0)</f>
        <v>0</v>
      </c>
      <c r="BF90" s="156">
        <f>IF(N90="snížená",J90,0)</f>
        <v>0</v>
      </c>
      <c r="BG90" s="156">
        <f>IF(N90="zákl. přenesená",J90,0)</f>
        <v>0</v>
      </c>
      <c r="BH90" s="156">
        <f>IF(N90="sníž. přenesená",J90,0)</f>
        <v>0</v>
      </c>
      <c r="BI90" s="156">
        <f>IF(N90="nulová",J90,0)</f>
        <v>0</v>
      </c>
      <c r="BJ90" s="14" t="s">
        <v>76</v>
      </c>
      <c r="BK90" s="156">
        <f>ROUND(I90*H90,2)</f>
        <v>0</v>
      </c>
      <c r="BL90" s="14" t="s">
        <v>105</v>
      </c>
      <c r="BM90" s="155" t="s">
        <v>133</v>
      </c>
    </row>
    <row r="91" spans="1:65" s="2" customFormat="1" ht="16.5" customHeight="1">
      <c r="A91" s="31"/>
      <c r="B91" s="32"/>
      <c r="C91" s="144" t="s">
        <v>69</v>
      </c>
      <c r="D91" s="144" t="s">
        <v>101</v>
      </c>
      <c r="E91" s="145" t="s">
        <v>134</v>
      </c>
      <c r="F91" s="146" t="s">
        <v>135</v>
      </c>
      <c r="G91" s="147" t="s">
        <v>128</v>
      </c>
      <c r="H91" s="148">
        <v>3</v>
      </c>
      <c r="I91" s="149"/>
      <c r="J91" s="150">
        <f>ROUND(I91*H91,2)</f>
        <v>0</v>
      </c>
      <c r="K91" s="146" t="s">
        <v>19</v>
      </c>
      <c r="L91" s="36"/>
      <c r="M91" s="151" t="s">
        <v>19</v>
      </c>
      <c r="N91" s="152" t="s">
        <v>40</v>
      </c>
      <c r="O91" s="61"/>
      <c r="P91" s="153">
        <f>O91*H91</f>
        <v>0</v>
      </c>
      <c r="Q91" s="153">
        <v>0</v>
      </c>
      <c r="R91" s="153">
        <f>Q91*H91</f>
        <v>0</v>
      </c>
      <c r="S91" s="153">
        <v>0</v>
      </c>
      <c r="T91" s="154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55" t="s">
        <v>105</v>
      </c>
      <c r="AT91" s="155" t="s">
        <v>101</v>
      </c>
      <c r="AU91" s="155" t="s">
        <v>69</v>
      </c>
      <c r="AY91" s="14" t="s">
        <v>106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4" t="s">
        <v>76</v>
      </c>
      <c r="BK91" s="156">
        <f>ROUND(I91*H91,2)</f>
        <v>0</v>
      </c>
      <c r="BL91" s="14" t="s">
        <v>105</v>
      </c>
      <c r="BM91" s="155" t="s">
        <v>136</v>
      </c>
    </row>
    <row r="92" spans="1:47" s="2" customFormat="1" ht="29.25">
      <c r="A92" s="31"/>
      <c r="B92" s="32"/>
      <c r="C92" s="33"/>
      <c r="D92" s="157" t="s">
        <v>109</v>
      </c>
      <c r="E92" s="33"/>
      <c r="F92" s="158" t="s">
        <v>137</v>
      </c>
      <c r="G92" s="33"/>
      <c r="H92" s="33"/>
      <c r="I92" s="159"/>
      <c r="J92" s="33"/>
      <c r="K92" s="33"/>
      <c r="L92" s="36"/>
      <c r="M92" s="160"/>
      <c r="N92" s="161"/>
      <c r="O92" s="61"/>
      <c r="P92" s="61"/>
      <c r="Q92" s="61"/>
      <c r="R92" s="61"/>
      <c r="S92" s="61"/>
      <c r="T92" s="62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4" t="s">
        <v>109</v>
      </c>
      <c r="AU92" s="14" t="s">
        <v>69</v>
      </c>
    </row>
    <row r="93" spans="1:65" s="2" customFormat="1" ht="16.5" customHeight="1">
      <c r="A93" s="31"/>
      <c r="B93" s="32"/>
      <c r="C93" s="144" t="s">
        <v>69</v>
      </c>
      <c r="D93" s="144" t="s">
        <v>101</v>
      </c>
      <c r="E93" s="145" t="s">
        <v>138</v>
      </c>
      <c r="F93" s="146" t="s">
        <v>139</v>
      </c>
      <c r="G93" s="147" t="s">
        <v>128</v>
      </c>
      <c r="H93" s="148">
        <v>3</v>
      </c>
      <c r="I93" s="149"/>
      <c r="J93" s="150">
        <f>ROUND(I93*H93,2)</f>
        <v>0</v>
      </c>
      <c r="K93" s="146" t="s">
        <v>19</v>
      </c>
      <c r="L93" s="36"/>
      <c r="M93" s="151" t="s">
        <v>19</v>
      </c>
      <c r="N93" s="152" t="s">
        <v>40</v>
      </c>
      <c r="O93" s="61"/>
      <c r="P93" s="153">
        <f>O93*H93</f>
        <v>0</v>
      </c>
      <c r="Q93" s="153">
        <v>0</v>
      </c>
      <c r="R93" s="153">
        <f>Q93*H93</f>
        <v>0</v>
      </c>
      <c r="S93" s="153">
        <v>0</v>
      </c>
      <c r="T93" s="154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55" t="s">
        <v>105</v>
      </c>
      <c r="AT93" s="155" t="s">
        <v>101</v>
      </c>
      <c r="AU93" s="155" t="s">
        <v>69</v>
      </c>
      <c r="AY93" s="14" t="s">
        <v>106</v>
      </c>
      <c r="BE93" s="156">
        <f>IF(N93="základní",J93,0)</f>
        <v>0</v>
      </c>
      <c r="BF93" s="156">
        <f>IF(N93="snížená",J93,0)</f>
        <v>0</v>
      </c>
      <c r="BG93" s="156">
        <f>IF(N93="zákl. přenesená",J93,0)</f>
        <v>0</v>
      </c>
      <c r="BH93" s="156">
        <f>IF(N93="sníž. přenesená",J93,0)</f>
        <v>0</v>
      </c>
      <c r="BI93" s="156">
        <f>IF(N93="nulová",J93,0)</f>
        <v>0</v>
      </c>
      <c r="BJ93" s="14" t="s">
        <v>76</v>
      </c>
      <c r="BK93" s="156">
        <f>ROUND(I93*H93,2)</f>
        <v>0</v>
      </c>
      <c r="BL93" s="14" t="s">
        <v>105</v>
      </c>
      <c r="BM93" s="155" t="s">
        <v>140</v>
      </c>
    </row>
    <row r="94" spans="2:63" s="11" customFormat="1" ht="25.9" customHeight="1">
      <c r="B94" s="162"/>
      <c r="C94" s="163"/>
      <c r="D94" s="164" t="s">
        <v>68</v>
      </c>
      <c r="E94" s="165" t="s">
        <v>141</v>
      </c>
      <c r="F94" s="165" t="s">
        <v>142</v>
      </c>
      <c r="G94" s="163"/>
      <c r="H94" s="163"/>
      <c r="I94" s="166"/>
      <c r="J94" s="167">
        <f>BK94</f>
        <v>0</v>
      </c>
      <c r="K94" s="163"/>
      <c r="L94" s="168"/>
      <c r="M94" s="169"/>
      <c r="N94" s="170"/>
      <c r="O94" s="170"/>
      <c r="P94" s="171">
        <f>SUM(P95:P161)</f>
        <v>0</v>
      </c>
      <c r="Q94" s="170"/>
      <c r="R94" s="171">
        <f>SUM(R95:R161)</f>
        <v>0</v>
      </c>
      <c r="S94" s="170"/>
      <c r="T94" s="172">
        <f>SUM(T95:T161)</f>
        <v>0</v>
      </c>
      <c r="AR94" s="173" t="s">
        <v>76</v>
      </c>
      <c r="AT94" s="174" t="s">
        <v>68</v>
      </c>
      <c r="AU94" s="174" t="s">
        <v>69</v>
      </c>
      <c r="AY94" s="173" t="s">
        <v>106</v>
      </c>
      <c r="BK94" s="175">
        <f>SUM(BK95:BK161)</f>
        <v>0</v>
      </c>
    </row>
    <row r="95" spans="1:65" s="2" customFormat="1" ht="16.5" customHeight="1">
      <c r="A95" s="31"/>
      <c r="B95" s="32"/>
      <c r="C95" s="144" t="s">
        <v>69</v>
      </c>
      <c r="D95" s="144" t="s">
        <v>101</v>
      </c>
      <c r="E95" s="145" t="s">
        <v>143</v>
      </c>
      <c r="F95" s="146" t="s">
        <v>144</v>
      </c>
      <c r="G95" s="147" t="s">
        <v>145</v>
      </c>
      <c r="H95" s="148">
        <v>1</v>
      </c>
      <c r="I95" s="149"/>
      <c r="J95" s="150">
        <f>ROUND(I95*H95,2)</f>
        <v>0</v>
      </c>
      <c r="K95" s="146" t="s">
        <v>19</v>
      </c>
      <c r="L95" s="36"/>
      <c r="M95" s="151" t="s">
        <v>19</v>
      </c>
      <c r="N95" s="152" t="s">
        <v>40</v>
      </c>
      <c r="O95" s="61"/>
      <c r="P95" s="153">
        <f>O95*H95</f>
        <v>0</v>
      </c>
      <c r="Q95" s="153">
        <v>0</v>
      </c>
      <c r="R95" s="153">
        <f>Q95*H95</f>
        <v>0</v>
      </c>
      <c r="S95" s="153">
        <v>0</v>
      </c>
      <c r="T95" s="154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55" t="s">
        <v>105</v>
      </c>
      <c r="AT95" s="155" t="s">
        <v>101</v>
      </c>
      <c r="AU95" s="155" t="s">
        <v>76</v>
      </c>
      <c r="AY95" s="14" t="s">
        <v>106</v>
      </c>
      <c r="BE95" s="156">
        <f>IF(N95="základní",J95,0)</f>
        <v>0</v>
      </c>
      <c r="BF95" s="156">
        <f>IF(N95="snížená",J95,0)</f>
        <v>0</v>
      </c>
      <c r="BG95" s="156">
        <f>IF(N95="zákl. přenesená",J95,0)</f>
        <v>0</v>
      </c>
      <c r="BH95" s="156">
        <f>IF(N95="sníž. přenesená",J95,0)</f>
        <v>0</v>
      </c>
      <c r="BI95" s="156">
        <f>IF(N95="nulová",J95,0)</f>
        <v>0</v>
      </c>
      <c r="BJ95" s="14" t="s">
        <v>76</v>
      </c>
      <c r="BK95" s="156">
        <f>ROUND(I95*H95,2)</f>
        <v>0</v>
      </c>
      <c r="BL95" s="14" t="s">
        <v>105</v>
      </c>
      <c r="BM95" s="155" t="s">
        <v>146</v>
      </c>
    </row>
    <row r="96" spans="1:65" s="2" customFormat="1" ht="16.5" customHeight="1">
      <c r="A96" s="31"/>
      <c r="B96" s="32"/>
      <c r="C96" s="144" t="s">
        <v>69</v>
      </c>
      <c r="D96" s="144" t="s">
        <v>101</v>
      </c>
      <c r="E96" s="145" t="s">
        <v>147</v>
      </c>
      <c r="F96" s="146" t="s">
        <v>148</v>
      </c>
      <c r="G96" s="147" t="s">
        <v>145</v>
      </c>
      <c r="H96" s="148">
        <v>1</v>
      </c>
      <c r="I96" s="149"/>
      <c r="J96" s="150">
        <f>ROUND(I96*H96,2)</f>
        <v>0</v>
      </c>
      <c r="K96" s="146" t="s">
        <v>19</v>
      </c>
      <c r="L96" s="36"/>
      <c r="M96" s="151" t="s">
        <v>19</v>
      </c>
      <c r="N96" s="152" t="s">
        <v>40</v>
      </c>
      <c r="O96" s="61"/>
      <c r="P96" s="153">
        <f>O96*H96</f>
        <v>0</v>
      </c>
      <c r="Q96" s="153">
        <v>0</v>
      </c>
      <c r="R96" s="153">
        <f>Q96*H96</f>
        <v>0</v>
      </c>
      <c r="S96" s="153">
        <v>0</v>
      </c>
      <c r="T96" s="154">
        <f>S96*H96</f>
        <v>0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R96" s="155" t="s">
        <v>105</v>
      </c>
      <c r="AT96" s="155" t="s">
        <v>101</v>
      </c>
      <c r="AU96" s="155" t="s">
        <v>76</v>
      </c>
      <c r="AY96" s="14" t="s">
        <v>106</v>
      </c>
      <c r="BE96" s="156">
        <f>IF(N96="základní",J96,0)</f>
        <v>0</v>
      </c>
      <c r="BF96" s="156">
        <f>IF(N96="snížená",J96,0)</f>
        <v>0</v>
      </c>
      <c r="BG96" s="156">
        <f>IF(N96="zákl. přenesená",J96,0)</f>
        <v>0</v>
      </c>
      <c r="BH96" s="156">
        <f>IF(N96="sníž. přenesená",J96,0)</f>
        <v>0</v>
      </c>
      <c r="BI96" s="156">
        <f>IF(N96="nulová",J96,0)</f>
        <v>0</v>
      </c>
      <c r="BJ96" s="14" t="s">
        <v>76</v>
      </c>
      <c r="BK96" s="156">
        <f>ROUND(I96*H96,2)</f>
        <v>0</v>
      </c>
      <c r="BL96" s="14" t="s">
        <v>105</v>
      </c>
      <c r="BM96" s="155" t="s">
        <v>149</v>
      </c>
    </row>
    <row r="97" spans="1:65" s="2" customFormat="1" ht="16.5" customHeight="1">
      <c r="A97" s="31"/>
      <c r="B97" s="32"/>
      <c r="C97" s="144" t="s">
        <v>69</v>
      </c>
      <c r="D97" s="144" t="s">
        <v>101</v>
      </c>
      <c r="E97" s="145" t="s">
        <v>150</v>
      </c>
      <c r="F97" s="146" t="s">
        <v>151</v>
      </c>
      <c r="G97" s="147" t="s">
        <v>145</v>
      </c>
      <c r="H97" s="148">
        <v>1</v>
      </c>
      <c r="I97" s="149"/>
      <c r="J97" s="150">
        <f>ROUND(I97*H97,2)</f>
        <v>0</v>
      </c>
      <c r="K97" s="146" t="s">
        <v>19</v>
      </c>
      <c r="L97" s="36"/>
      <c r="M97" s="151" t="s">
        <v>19</v>
      </c>
      <c r="N97" s="152" t="s">
        <v>40</v>
      </c>
      <c r="O97" s="61"/>
      <c r="P97" s="153">
        <f>O97*H97</f>
        <v>0</v>
      </c>
      <c r="Q97" s="153">
        <v>0</v>
      </c>
      <c r="R97" s="153">
        <f>Q97*H97</f>
        <v>0</v>
      </c>
      <c r="S97" s="153">
        <v>0</v>
      </c>
      <c r="T97" s="154">
        <f>S97*H97</f>
        <v>0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R97" s="155" t="s">
        <v>105</v>
      </c>
      <c r="AT97" s="155" t="s">
        <v>101</v>
      </c>
      <c r="AU97" s="155" t="s">
        <v>76</v>
      </c>
      <c r="AY97" s="14" t="s">
        <v>106</v>
      </c>
      <c r="BE97" s="156">
        <f>IF(N97="základní",J97,0)</f>
        <v>0</v>
      </c>
      <c r="BF97" s="156">
        <f>IF(N97="snížená",J97,0)</f>
        <v>0</v>
      </c>
      <c r="BG97" s="156">
        <f>IF(N97="zákl. přenesená",J97,0)</f>
        <v>0</v>
      </c>
      <c r="BH97" s="156">
        <f>IF(N97="sníž. přenesená",J97,0)</f>
        <v>0</v>
      </c>
      <c r="BI97" s="156">
        <f>IF(N97="nulová",J97,0)</f>
        <v>0</v>
      </c>
      <c r="BJ97" s="14" t="s">
        <v>76</v>
      </c>
      <c r="BK97" s="156">
        <f>ROUND(I97*H97,2)</f>
        <v>0</v>
      </c>
      <c r="BL97" s="14" t="s">
        <v>105</v>
      </c>
      <c r="BM97" s="155" t="s">
        <v>152</v>
      </c>
    </row>
    <row r="98" spans="1:65" s="2" customFormat="1" ht="16.5" customHeight="1">
      <c r="A98" s="31"/>
      <c r="B98" s="32"/>
      <c r="C98" s="144" t="s">
        <v>69</v>
      </c>
      <c r="D98" s="144" t="s">
        <v>101</v>
      </c>
      <c r="E98" s="145" t="s">
        <v>153</v>
      </c>
      <c r="F98" s="146" t="s">
        <v>154</v>
      </c>
      <c r="G98" s="147" t="s">
        <v>145</v>
      </c>
      <c r="H98" s="148">
        <v>1</v>
      </c>
      <c r="I98" s="149"/>
      <c r="J98" s="150">
        <f>ROUND(I98*H98,2)</f>
        <v>0</v>
      </c>
      <c r="K98" s="146" t="s">
        <v>19</v>
      </c>
      <c r="L98" s="36"/>
      <c r="M98" s="151" t="s">
        <v>19</v>
      </c>
      <c r="N98" s="152" t="s">
        <v>40</v>
      </c>
      <c r="O98" s="61"/>
      <c r="P98" s="153">
        <f>O98*H98</f>
        <v>0</v>
      </c>
      <c r="Q98" s="153">
        <v>0</v>
      </c>
      <c r="R98" s="153">
        <f>Q98*H98</f>
        <v>0</v>
      </c>
      <c r="S98" s="153">
        <v>0</v>
      </c>
      <c r="T98" s="154">
        <f>S98*H98</f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R98" s="155" t="s">
        <v>105</v>
      </c>
      <c r="AT98" s="155" t="s">
        <v>101</v>
      </c>
      <c r="AU98" s="155" t="s">
        <v>76</v>
      </c>
      <c r="AY98" s="14" t="s">
        <v>106</v>
      </c>
      <c r="BE98" s="156">
        <f>IF(N98="základní",J98,0)</f>
        <v>0</v>
      </c>
      <c r="BF98" s="156">
        <f>IF(N98="snížená",J98,0)</f>
        <v>0</v>
      </c>
      <c r="BG98" s="156">
        <f>IF(N98="zákl. přenesená",J98,0)</f>
        <v>0</v>
      </c>
      <c r="BH98" s="156">
        <f>IF(N98="sníž. přenesená",J98,0)</f>
        <v>0</v>
      </c>
      <c r="BI98" s="156">
        <f>IF(N98="nulová",J98,0)</f>
        <v>0</v>
      </c>
      <c r="BJ98" s="14" t="s">
        <v>76</v>
      </c>
      <c r="BK98" s="156">
        <f>ROUND(I98*H98,2)</f>
        <v>0</v>
      </c>
      <c r="BL98" s="14" t="s">
        <v>105</v>
      </c>
      <c r="BM98" s="155" t="s">
        <v>155</v>
      </c>
    </row>
    <row r="99" spans="1:47" s="2" customFormat="1" ht="19.5">
      <c r="A99" s="31"/>
      <c r="B99" s="32"/>
      <c r="C99" s="33"/>
      <c r="D99" s="157" t="s">
        <v>109</v>
      </c>
      <c r="E99" s="33"/>
      <c r="F99" s="158" t="s">
        <v>156</v>
      </c>
      <c r="G99" s="33"/>
      <c r="H99" s="33"/>
      <c r="I99" s="159"/>
      <c r="J99" s="33"/>
      <c r="K99" s="33"/>
      <c r="L99" s="36"/>
      <c r="M99" s="160"/>
      <c r="N99" s="161"/>
      <c r="O99" s="61"/>
      <c r="P99" s="61"/>
      <c r="Q99" s="61"/>
      <c r="R99" s="61"/>
      <c r="S99" s="61"/>
      <c r="T99" s="62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T99" s="14" t="s">
        <v>109</v>
      </c>
      <c r="AU99" s="14" t="s">
        <v>76</v>
      </c>
    </row>
    <row r="100" spans="1:65" s="2" customFormat="1" ht="16.5" customHeight="1">
      <c r="A100" s="31"/>
      <c r="B100" s="32"/>
      <c r="C100" s="144" t="s">
        <v>69</v>
      </c>
      <c r="D100" s="144" t="s">
        <v>101</v>
      </c>
      <c r="E100" s="145" t="s">
        <v>157</v>
      </c>
      <c r="F100" s="146" t="s">
        <v>158</v>
      </c>
      <c r="G100" s="147" t="s">
        <v>145</v>
      </c>
      <c r="H100" s="148">
        <v>3</v>
      </c>
      <c r="I100" s="149"/>
      <c r="J100" s="150">
        <f>ROUND(I100*H100,2)</f>
        <v>0</v>
      </c>
      <c r="K100" s="146" t="s">
        <v>19</v>
      </c>
      <c r="L100" s="36"/>
      <c r="M100" s="151" t="s">
        <v>19</v>
      </c>
      <c r="N100" s="152" t="s">
        <v>40</v>
      </c>
      <c r="O100" s="61"/>
      <c r="P100" s="153">
        <f>O100*H100</f>
        <v>0</v>
      </c>
      <c r="Q100" s="153">
        <v>0</v>
      </c>
      <c r="R100" s="153">
        <f>Q100*H100</f>
        <v>0</v>
      </c>
      <c r="S100" s="153">
        <v>0</v>
      </c>
      <c r="T100" s="154">
        <f>S100*H100</f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55" t="s">
        <v>105</v>
      </c>
      <c r="AT100" s="155" t="s">
        <v>101</v>
      </c>
      <c r="AU100" s="155" t="s">
        <v>76</v>
      </c>
      <c r="AY100" s="14" t="s">
        <v>106</v>
      </c>
      <c r="BE100" s="156">
        <f>IF(N100="základní",J100,0)</f>
        <v>0</v>
      </c>
      <c r="BF100" s="156">
        <f>IF(N100="snížená",J100,0)</f>
        <v>0</v>
      </c>
      <c r="BG100" s="156">
        <f>IF(N100="zákl. přenesená",J100,0)</f>
        <v>0</v>
      </c>
      <c r="BH100" s="156">
        <f>IF(N100="sníž. přenesená",J100,0)</f>
        <v>0</v>
      </c>
      <c r="BI100" s="156">
        <f>IF(N100="nulová",J100,0)</f>
        <v>0</v>
      </c>
      <c r="BJ100" s="14" t="s">
        <v>76</v>
      </c>
      <c r="BK100" s="156">
        <f>ROUND(I100*H100,2)</f>
        <v>0</v>
      </c>
      <c r="BL100" s="14" t="s">
        <v>105</v>
      </c>
      <c r="BM100" s="155" t="s">
        <v>159</v>
      </c>
    </row>
    <row r="101" spans="1:47" s="2" customFormat="1" ht="19.5">
      <c r="A101" s="31"/>
      <c r="B101" s="32"/>
      <c r="C101" s="33"/>
      <c r="D101" s="157" t="s">
        <v>109</v>
      </c>
      <c r="E101" s="33"/>
      <c r="F101" s="158" t="s">
        <v>160</v>
      </c>
      <c r="G101" s="33"/>
      <c r="H101" s="33"/>
      <c r="I101" s="159"/>
      <c r="J101" s="33"/>
      <c r="K101" s="33"/>
      <c r="L101" s="36"/>
      <c r="M101" s="160"/>
      <c r="N101" s="161"/>
      <c r="O101" s="61"/>
      <c r="P101" s="61"/>
      <c r="Q101" s="61"/>
      <c r="R101" s="61"/>
      <c r="S101" s="61"/>
      <c r="T101" s="62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T101" s="14" t="s">
        <v>109</v>
      </c>
      <c r="AU101" s="14" t="s">
        <v>76</v>
      </c>
    </row>
    <row r="102" spans="1:65" s="2" customFormat="1" ht="16.5" customHeight="1">
      <c r="A102" s="31"/>
      <c r="B102" s="32"/>
      <c r="C102" s="176" t="s">
        <v>69</v>
      </c>
      <c r="D102" s="176" t="s">
        <v>161</v>
      </c>
      <c r="E102" s="177" t="s">
        <v>162</v>
      </c>
      <c r="F102" s="178" t="s">
        <v>163</v>
      </c>
      <c r="G102" s="179" t="s">
        <v>145</v>
      </c>
      <c r="H102" s="180">
        <v>10</v>
      </c>
      <c r="I102" s="181"/>
      <c r="J102" s="182">
        <f aca="true" t="shared" si="0" ref="J102:J108">ROUND(I102*H102,2)</f>
        <v>0</v>
      </c>
      <c r="K102" s="178" t="s">
        <v>19</v>
      </c>
      <c r="L102" s="183"/>
      <c r="M102" s="184" t="s">
        <v>19</v>
      </c>
      <c r="N102" s="185" t="s">
        <v>40</v>
      </c>
      <c r="O102" s="61"/>
      <c r="P102" s="153">
        <f aca="true" t="shared" si="1" ref="P102:P108">O102*H102</f>
        <v>0</v>
      </c>
      <c r="Q102" s="153">
        <v>0</v>
      </c>
      <c r="R102" s="153">
        <f aca="true" t="shared" si="2" ref="R102:R108">Q102*H102</f>
        <v>0</v>
      </c>
      <c r="S102" s="153">
        <v>0</v>
      </c>
      <c r="T102" s="154">
        <f aca="true" t="shared" si="3" ref="T102:T108">S102*H102</f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55" t="s">
        <v>118</v>
      </c>
      <c r="AT102" s="155" t="s">
        <v>161</v>
      </c>
      <c r="AU102" s="155" t="s">
        <v>76</v>
      </c>
      <c r="AY102" s="14" t="s">
        <v>106</v>
      </c>
      <c r="BE102" s="156">
        <f aca="true" t="shared" si="4" ref="BE102:BE108">IF(N102="základní",J102,0)</f>
        <v>0</v>
      </c>
      <c r="BF102" s="156">
        <f aca="true" t="shared" si="5" ref="BF102:BF108">IF(N102="snížená",J102,0)</f>
        <v>0</v>
      </c>
      <c r="BG102" s="156">
        <f aca="true" t="shared" si="6" ref="BG102:BG108">IF(N102="zákl. přenesená",J102,0)</f>
        <v>0</v>
      </c>
      <c r="BH102" s="156">
        <f aca="true" t="shared" si="7" ref="BH102:BH108">IF(N102="sníž. přenesená",J102,0)</f>
        <v>0</v>
      </c>
      <c r="BI102" s="156">
        <f aca="true" t="shared" si="8" ref="BI102:BI108">IF(N102="nulová",J102,0)</f>
        <v>0</v>
      </c>
      <c r="BJ102" s="14" t="s">
        <v>76</v>
      </c>
      <c r="BK102" s="156">
        <f aca="true" t="shared" si="9" ref="BK102:BK108">ROUND(I102*H102,2)</f>
        <v>0</v>
      </c>
      <c r="BL102" s="14" t="s">
        <v>105</v>
      </c>
      <c r="BM102" s="155" t="s">
        <v>164</v>
      </c>
    </row>
    <row r="103" spans="1:65" s="2" customFormat="1" ht="16.5" customHeight="1">
      <c r="A103" s="31"/>
      <c r="B103" s="32"/>
      <c r="C103" s="176" t="s">
        <v>69</v>
      </c>
      <c r="D103" s="176" t="s">
        <v>161</v>
      </c>
      <c r="E103" s="177" t="s">
        <v>165</v>
      </c>
      <c r="F103" s="178" t="s">
        <v>166</v>
      </c>
      <c r="G103" s="179" t="s">
        <v>145</v>
      </c>
      <c r="H103" s="180">
        <v>10</v>
      </c>
      <c r="I103" s="181"/>
      <c r="J103" s="182">
        <f t="shared" si="0"/>
        <v>0</v>
      </c>
      <c r="K103" s="178" t="s">
        <v>19</v>
      </c>
      <c r="L103" s="183"/>
      <c r="M103" s="184" t="s">
        <v>19</v>
      </c>
      <c r="N103" s="185" t="s">
        <v>40</v>
      </c>
      <c r="O103" s="61"/>
      <c r="P103" s="153">
        <f t="shared" si="1"/>
        <v>0</v>
      </c>
      <c r="Q103" s="153">
        <v>0</v>
      </c>
      <c r="R103" s="153">
        <f t="shared" si="2"/>
        <v>0</v>
      </c>
      <c r="S103" s="153">
        <v>0</v>
      </c>
      <c r="T103" s="154">
        <f t="shared" si="3"/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55" t="s">
        <v>118</v>
      </c>
      <c r="AT103" s="155" t="s">
        <v>161</v>
      </c>
      <c r="AU103" s="155" t="s">
        <v>76</v>
      </c>
      <c r="AY103" s="14" t="s">
        <v>106</v>
      </c>
      <c r="BE103" s="156">
        <f t="shared" si="4"/>
        <v>0</v>
      </c>
      <c r="BF103" s="156">
        <f t="shared" si="5"/>
        <v>0</v>
      </c>
      <c r="BG103" s="156">
        <f t="shared" si="6"/>
        <v>0</v>
      </c>
      <c r="BH103" s="156">
        <f t="shared" si="7"/>
        <v>0</v>
      </c>
      <c r="BI103" s="156">
        <f t="shared" si="8"/>
        <v>0</v>
      </c>
      <c r="BJ103" s="14" t="s">
        <v>76</v>
      </c>
      <c r="BK103" s="156">
        <f t="shared" si="9"/>
        <v>0</v>
      </c>
      <c r="BL103" s="14" t="s">
        <v>105</v>
      </c>
      <c r="BM103" s="155" t="s">
        <v>167</v>
      </c>
    </row>
    <row r="104" spans="1:65" s="2" customFormat="1" ht="16.5" customHeight="1">
      <c r="A104" s="31"/>
      <c r="B104" s="32"/>
      <c r="C104" s="176" t="s">
        <v>69</v>
      </c>
      <c r="D104" s="176" t="s">
        <v>161</v>
      </c>
      <c r="E104" s="177" t="s">
        <v>168</v>
      </c>
      <c r="F104" s="178" t="s">
        <v>169</v>
      </c>
      <c r="G104" s="179" t="s">
        <v>145</v>
      </c>
      <c r="H104" s="180">
        <v>13</v>
      </c>
      <c r="I104" s="181"/>
      <c r="J104" s="182">
        <f t="shared" si="0"/>
        <v>0</v>
      </c>
      <c r="K104" s="178" t="s">
        <v>19</v>
      </c>
      <c r="L104" s="183"/>
      <c r="M104" s="184" t="s">
        <v>19</v>
      </c>
      <c r="N104" s="185" t="s">
        <v>40</v>
      </c>
      <c r="O104" s="61"/>
      <c r="P104" s="153">
        <f t="shared" si="1"/>
        <v>0</v>
      </c>
      <c r="Q104" s="153">
        <v>0</v>
      </c>
      <c r="R104" s="153">
        <f t="shared" si="2"/>
        <v>0</v>
      </c>
      <c r="S104" s="153">
        <v>0</v>
      </c>
      <c r="T104" s="154">
        <f t="shared" si="3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55" t="s">
        <v>118</v>
      </c>
      <c r="AT104" s="155" t="s">
        <v>161</v>
      </c>
      <c r="AU104" s="155" t="s">
        <v>76</v>
      </c>
      <c r="AY104" s="14" t="s">
        <v>106</v>
      </c>
      <c r="BE104" s="156">
        <f t="shared" si="4"/>
        <v>0</v>
      </c>
      <c r="BF104" s="156">
        <f t="shared" si="5"/>
        <v>0</v>
      </c>
      <c r="BG104" s="156">
        <f t="shared" si="6"/>
        <v>0</v>
      </c>
      <c r="BH104" s="156">
        <f t="shared" si="7"/>
        <v>0</v>
      </c>
      <c r="BI104" s="156">
        <f t="shared" si="8"/>
        <v>0</v>
      </c>
      <c r="BJ104" s="14" t="s">
        <v>76</v>
      </c>
      <c r="BK104" s="156">
        <f t="shared" si="9"/>
        <v>0</v>
      </c>
      <c r="BL104" s="14" t="s">
        <v>105</v>
      </c>
      <c r="BM104" s="155" t="s">
        <v>170</v>
      </c>
    </row>
    <row r="105" spans="1:65" s="2" customFormat="1" ht="16.5" customHeight="1">
      <c r="A105" s="31"/>
      <c r="B105" s="32"/>
      <c r="C105" s="176" t="s">
        <v>69</v>
      </c>
      <c r="D105" s="176" t="s">
        <v>161</v>
      </c>
      <c r="E105" s="177" t="s">
        <v>171</v>
      </c>
      <c r="F105" s="178" t="s">
        <v>172</v>
      </c>
      <c r="G105" s="179" t="s">
        <v>145</v>
      </c>
      <c r="H105" s="180">
        <v>7</v>
      </c>
      <c r="I105" s="181"/>
      <c r="J105" s="182">
        <f t="shared" si="0"/>
        <v>0</v>
      </c>
      <c r="K105" s="178" t="s">
        <v>19</v>
      </c>
      <c r="L105" s="183"/>
      <c r="M105" s="184" t="s">
        <v>19</v>
      </c>
      <c r="N105" s="185" t="s">
        <v>40</v>
      </c>
      <c r="O105" s="61"/>
      <c r="P105" s="153">
        <f t="shared" si="1"/>
        <v>0</v>
      </c>
      <c r="Q105" s="153">
        <v>0</v>
      </c>
      <c r="R105" s="153">
        <f t="shared" si="2"/>
        <v>0</v>
      </c>
      <c r="S105" s="153">
        <v>0</v>
      </c>
      <c r="T105" s="154">
        <f t="shared" si="3"/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55" t="s">
        <v>118</v>
      </c>
      <c r="AT105" s="155" t="s">
        <v>161</v>
      </c>
      <c r="AU105" s="155" t="s">
        <v>76</v>
      </c>
      <c r="AY105" s="14" t="s">
        <v>106</v>
      </c>
      <c r="BE105" s="156">
        <f t="shared" si="4"/>
        <v>0</v>
      </c>
      <c r="BF105" s="156">
        <f t="shared" si="5"/>
        <v>0</v>
      </c>
      <c r="BG105" s="156">
        <f t="shared" si="6"/>
        <v>0</v>
      </c>
      <c r="BH105" s="156">
        <f t="shared" si="7"/>
        <v>0</v>
      </c>
      <c r="BI105" s="156">
        <f t="shared" si="8"/>
        <v>0</v>
      </c>
      <c r="BJ105" s="14" t="s">
        <v>76</v>
      </c>
      <c r="BK105" s="156">
        <f t="shared" si="9"/>
        <v>0</v>
      </c>
      <c r="BL105" s="14" t="s">
        <v>105</v>
      </c>
      <c r="BM105" s="155" t="s">
        <v>173</v>
      </c>
    </row>
    <row r="106" spans="1:65" s="2" customFormat="1" ht="16.5" customHeight="1">
      <c r="A106" s="31"/>
      <c r="B106" s="32"/>
      <c r="C106" s="176" t="s">
        <v>69</v>
      </c>
      <c r="D106" s="176" t="s">
        <v>161</v>
      </c>
      <c r="E106" s="177" t="s">
        <v>174</v>
      </c>
      <c r="F106" s="178" t="s">
        <v>175</v>
      </c>
      <c r="G106" s="179" t="s">
        <v>145</v>
      </c>
      <c r="H106" s="180">
        <v>6</v>
      </c>
      <c r="I106" s="181"/>
      <c r="J106" s="182">
        <f t="shared" si="0"/>
        <v>0</v>
      </c>
      <c r="K106" s="178" t="s">
        <v>19</v>
      </c>
      <c r="L106" s="183"/>
      <c r="M106" s="184" t="s">
        <v>19</v>
      </c>
      <c r="N106" s="185" t="s">
        <v>40</v>
      </c>
      <c r="O106" s="61"/>
      <c r="P106" s="153">
        <f t="shared" si="1"/>
        <v>0</v>
      </c>
      <c r="Q106" s="153">
        <v>0</v>
      </c>
      <c r="R106" s="153">
        <f t="shared" si="2"/>
        <v>0</v>
      </c>
      <c r="S106" s="153">
        <v>0</v>
      </c>
      <c r="T106" s="154">
        <f t="shared" si="3"/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55" t="s">
        <v>118</v>
      </c>
      <c r="AT106" s="155" t="s">
        <v>161</v>
      </c>
      <c r="AU106" s="155" t="s">
        <v>76</v>
      </c>
      <c r="AY106" s="14" t="s">
        <v>106</v>
      </c>
      <c r="BE106" s="156">
        <f t="shared" si="4"/>
        <v>0</v>
      </c>
      <c r="BF106" s="156">
        <f t="shared" si="5"/>
        <v>0</v>
      </c>
      <c r="BG106" s="156">
        <f t="shared" si="6"/>
        <v>0</v>
      </c>
      <c r="BH106" s="156">
        <f t="shared" si="7"/>
        <v>0</v>
      </c>
      <c r="BI106" s="156">
        <f t="shared" si="8"/>
        <v>0</v>
      </c>
      <c r="BJ106" s="14" t="s">
        <v>76</v>
      </c>
      <c r="BK106" s="156">
        <f t="shared" si="9"/>
        <v>0</v>
      </c>
      <c r="BL106" s="14" t="s">
        <v>105</v>
      </c>
      <c r="BM106" s="155" t="s">
        <v>176</v>
      </c>
    </row>
    <row r="107" spans="1:65" s="2" customFormat="1" ht="16.5" customHeight="1">
      <c r="A107" s="31"/>
      <c r="B107" s="32"/>
      <c r="C107" s="176" t="s">
        <v>69</v>
      </c>
      <c r="D107" s="176" t="s">
        <v>161</v>
      </c>
      <c r="E107" s="177" t="s">
        <v>177</v>
      </c>
      <c r="F107" s="178" t="s">
        <v>178</v>
      </c>
      <c r="G107" s="179" t="s">
        <v>145</v>
      </c>
      <c r="H107" s="180">
        <v>8</v>
      </c>
      <c r="I107" s="181"/>
      <c r="J107" s="182">
        <f t="shared" si="0"/>
        <v>0</v>
      </c>
      <c r="K107" s="178" t="s">
        <v>19</v>
      </c>
      <c r="L107" s="183"/>
      <c r="M107" s="184" t="s">
        <v>19</v>
      </c>
      <c r="N107" s="185" t="s">
        <v>40</v>
      </c>
      <c r="O107" s="61"/>
      <c r="P107" s="153">
        <f t="shared" si="1"/>
        <v>0</v>
      </c>
      <c r="Q107" s="153">
        <v>0</v>
      </c>
      <c r="R107" s="153">
        <f t="shared" si="2"/>
        <v>0</v>
      </c>
      <c r="S107" s="153">
        <v>0</v>
      </c>
      <c r="T107" s="154">
        <f t="shared" si="3"/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55" t="s">
        <v>118</v>
      </c>
      <c r="AT107" s="155" t="s">
        <v>161</v>
      </c>
      <c r="AU107" s="155" t="s">
        <v>76</v>
      </c>
      <c r="AY107" s="14" t="s">
        <v>106</v>
      </c>
      <c r="BE107" s="156">
        <f t="shared" si="4"/>
        <v>0</v>
      </c>
      <c r="BF107" s="156">
        <f t="shared" si="5"/>
        <v>0</v>
      </c>
      <c r="BG107" s="156">
        <f t="shared" si="6"/>
        <v>0</v>
      </c>
      <c r="BH107" s="156">
        <f t="shared" si="7"/>
        <v>0</v>
      </c>
      <c r="BI107" s="156">
        <f t="shared" si="8"/>
        <v>0</v>
      </c>
      <c r="BJ107" s="14" t="s">
        <v>76</v>
      </c>
      <c r="BK107" s="156">
        <f t="shared" si="9"/>
        <v>0</v>
      </c>
      <c r="BL107" s="14" t="s">
        <v>105</v>
      </c>
      <c r="BM107" s="155" t="s">
        <v>179</v>
      </c>
    </row>
    <row r="108" spans="1:65" s="2" customFormat="1" ht="21.75" customHeight="1">
      <c r="A108" s="31"/>
      <c r="B108" s="32"/>
      <c r="C108" s="176" t="s">
        <v>69</v>
      </c>
      <c r="D108" s="176" t="s">
        <v>161</v>
      </c>
      <c r="E108" s="177" t="s">
        <v>180</v>
      </c>
      <c r="F108" s="178" t="s">
        <v>181</v>
      </c>
      <c r="G108" s="179" t="s">
        <v>145</v>
      </c>
      <c r="H108" s="180">
        <v>7</v>
      </c>
      <c r="I108" s="181"/>
      <c r="J108" s="182">
        <f t="shared" si="0"/>
        <v>0</v>
      </c>
      <c r="K108" s="178" t="s">
        <v>19</v>
      </c>
      <c r="L108" s="183"/>
      <c r="M108" s="184" t="s">
        <v>19</v>
      </c>
      <c r="N108" s="185" t="s">
        <v>40</v>
      </c>
      <c r="O108" s="61"/>
      <c r="P108" s="153">
        <f t="shared" si="1"/>
        <v>0</v>
      </c>
      <c r="Q108" s="153">
        <v>0</v>
      </c>
      <c r="R108" s="153">
        <f t="shared" si="2"/>
        <v>0</v>
      </c>
      <c r="S108" s="153">
        <v>0</v>
      </c>
      <c r="T108" s="154">
        <f t="shared" si="3"/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55" t="s">
        <v>118</v>
      </c>
      <c r="AT108" s="155" t="s">
        <v>161</v>
      </c>
      <c r="AU108" s="155" t="s">
        <v>76</v>
      </c>
      <c r="AY108" s="14" t="s">
        <v>106</v>
      </c>
      <c r="BE108" s="156">
        <f t="shared" si="4"/>
        <v>0</v>
      </c>
      <c r="BF108" s="156">
        <f t="shared" si="5"/>
        <v>0</v>
      </c>
      <c r="BG108" s="156">
        <f t="shared" si="6"/>
        <v>0</v>
      </c>
      <c r="BH108" s="156">
        <f t="shared" si="7"/>
        <v>0</v>
      </c>
      <c r="BI108" s="156">
        <f t="shared" si="8"/>
        <v>0</v>
      </c>
      <c r="BJ108" s="14" t="s">
        <v>76</v>
      </c>
      <c r="BK108" s="156">
        <f t="shared" si="9"/>
        <v>0</v>
      </c>
      <c r="BL108" s="14" t="s">
        <v>105</v>
      </c>
      <c r="BM108" s="155" t="s">
        <v>182</v>
      </c>
    </row>
    <row r="109" spans="1:47" s="2" customFormat="1" ht="19.5">
      <c r="A109" s="31"/>
      <c r="B109" s="32"/>
      <c r="C109" s="33"/>
      <c r="D109" s="157" t="s">
        <v>109</v>
      </c>
      <c r="E109" s="33"/>
      <c r="F109" s="158" t="s">
        <v>183</v>
      </c>
      <c r="G109" s="33"/>
      <c r="H109" s="33"/>
      <c r="I109" s="159"/>
      <c r="J109" s="33"/>
      <c r="K109" s="33"/>
      <c r="L109" s="36"/>
      <c r="M109" s="160"/>
      <c r="N109" s="161"/>
      <c r="O109" s="61"/>
      <c r="P109" s="61"/>
      <c r="Q109" s="61"/>
      <c r="R109" s="61"/>
      <c r="S109" s="61"/>
      <c r="T109" s="62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T109" s="14" t="s">
        <v>109</v>
      </c>
      <c r="AU109" s="14" t="s">
        <v>76</v>
      </c>
    </row>
    <row r="110" spans="1:65" s="2" customFormat="1" ht="16.5" customHeight="1">
      <c r="A110" s="31"/>
      <c r="B110" s="32"/>
      <c r="C110" s="144" t="s">
        <v>69</v>
      </c>
      <c r="D110" s="144" t="s">
        <v>101</v>
      </c>
      <c r="E110" s="145" t="s">
        <v>184</v>
      </c>
      <c r="F110" s="146" t="s">
        <v>185</v>
      </c>
      <c r="G110" s="147" t="s">
        <v>145</v>
      </c>
      <c r="H110" s="148">
        <v>61</v>
      </c>
      <c r="I110" s="149"/>
      <c r="J110" s="150">
        <f>ROUND(I110*H110,2)</f>
        <v>0</v>
      </c>
      <c r="K110" s="146" t="s">
        <v>19</v>
      </c>
      <c r="L110" s="36"/>
      <c r="M110" s="151" t="s">
        <v>19</v>
      </c>
      <c r="N110" s="152" t="s">
        <v>40</v>
      </c>
      <c r="O110" s="61"/>
      <c r="P110" s="153">
        <f>O110*H110</f>
        <v>0</v>
      </c>
      <c r="Q110" s="153">
        <v>0</v>
      </c>
      <c r="R110" s="153">
        <f>Q110*H110</f>
        <v>0</v>
      </c>
      <c r="S110" s="153">
        <v>0</v>
      </c>
      <c r="T110" s="154">
        <f>S110*H110</f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55" t="s">
        <v>105</v>
      </c>
      <c r="AT110" s="155" t="s">
        <v>101</v>
      </c>
      <c r="AU110" s="155" t="s">
        <v>76</v>
      </c>
      <c r="AY110" s="14" t="s">
        <v>106</v>
      </c>
      <c r="BE110" s="156">
        <f>IF(N110="základní",J110,0)</f>
        <v>0</v>
      </c>
      <c r="BF110" s="156">
        <f>IF(N110="snížená",J110,0)</f>
        <v>0</v>
      </c>
      <c r="BG110" s="156">
        <f>IF(N110="zákl. přenesená",J110,0)</f>
        <v>0</v>
      </c>
      <c r="BH110" s="156">
        <f>IF(N110="sníž. přenesená",J110,0)</f>
        <v>0</v>
      </c>
      <c r="BI110" s="156">
        <f>IF(N110="nulová",J110,0)</f>
        <v>0</v>
      </c>
      <c r="BJ110" s="14" t="s">
        <v>76</v>
      </c>
      <c r="BK110" s="156">
        <f>ROUND(I110*H110,2)</f>
        <v>0</v>
      </c>
      <c r="BL110" s="14" t="s">
        <v>105</v>
      </c>
      <c r="BM110" s="155" t="s">
        <v>186</v>
      </c>
    </row>
    <row r="111" spans="1:47" s="2" customFormat="1" ht="19.5">
      <c r="A111" s="31"/>
      <c r="B111" s="32"/>
      <c r="C111" s="33"/>
      <c r="D111" s="157" t="s">
        <v>109</v>
      </c>
      <c r="E111" s="33"/>
      <c r="F111" s="158" t="s">
        <v>187</v>
      </c>
      <c r="G111" s="33"/>
      <c r="H111" s="33"/>
      <c r="I111" s="159"/>
      <c r="J111" s="33"/>
      <c r="K111" s="33"/>
      <c r="L111" s="36"/>
      <c r="M111" s="160"/>
      <c r="N111" s="161"/>
      <c r="O111" s="61"/>
      <c r="P111" s="61"/>
      <c r="Q111" s="61"/>
      <c r="R111" s="61"/>
      <c r="S111" s="61"/>
      <c r="T111" s="62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T111" s="14" t="s">
        <v>109</v>
      </c>
      <c r="AU111" s="14" t="s">
        <v>76</v>
      </c>
    </row>
    <row r="112" spans="1:65" s="2" customFormat="1" ht="16.5" customHeight="1">
      <c r="A112" s="31"/>
      <c r="B112" s="32"/>
      <c r="C112" s="176" t="s">
        <v>69</v>
      </c>
      <c r="D112" s="176" t="s">
        <v>161</v>
      </c>
      <c r="E112" s="177" t="s">
        <v>188</v>
      </c>
      <c r="F112" s="178" t="s">
        <v>189</v>
      </c>
      <c r="G112" s="179" t="s">
        <v>145</v>
      </c>
      <c r="H112" s="180">
        <v>12</v>
      </c>
      <c r="I112" s="181"/>
      <c r="J112" s="182">
        <f aca="true" t="shared" si="10" ref="J112:J124">ROUND(I112*H112,2)</f>
        <v>0</v>
      </c>
      <c r="K112" s="178" t="s">
        <v>19</v>
      </c>
      <c r="L112" s="183"/>
      <c r="M112" s="184" t="s">
        <v>19</v>
      </c>
      <c r="N112" s="185" t="s">
        <v>40</v>
      </c>
      <c r="O112" s="61"/>
      <c r="P112" s="153">
        <f aca="true" t="shared" si="11" ref="P112:P124">O112*H112</f>
        <v>0</v>
      </c>
      <c r="Q112" s="153">
        <v>0</v>
      </c>
      <c r="R112" s="153">
        <f aca="true" t="shared" si="12" ref="R112:R124">Q112*H112</f>
        <v>0</v>
      </c>
      <c r="S112" s="153">
        <v>0</v>
      </c>
      <c r="T112" s="154">
        <f aca="true" t="shared" si="13" ref="T112:T124">S112*H112</f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55" t="s">
        <v>118</v>
      </c>
      <c r="AT112" s="155" t="s">
        <v>161</v>
      </c>
      <c r="AU112" s="155" t="s">
        <v>76</v>
      </c>
      <c r="AY112" s="14" t="s">
        <v>106</v>
      </c>
      <c r="BE112" s="156">
        <f aca="true" t="shared" si="14" ref="BE112:BE124">IF(N112="základní",J112,0)</f>
        <v>0</v>
      </c>
      <c r="BF112" s="156">
        <f aca="true" t="shared" si="15" ref="BF112:BF124">IF(N112="snížená",J112,0)</f>
        <v>0</v>
      </c>
      <c r="BG112" s="156">
        <f aca="true" t="shared" si="16" ref="BG112:BG124">IF(N112="zákl. přenesená",J112,0)</f>
        <v>0</v>
      </c>
      <c r="BH112" s="156">
        <f aca="true" t="shared" si="17" ref="BH112:BH124">IF(N112="sníž. přenesená",J112,0)</f>
        <v>0</v>
      </c>
      <c r="BI112" s="156">
        <f aca="true" t="shared" si="18" ref="BI112:BI124">IF(N112="nulová",J112,0)</f>
        <v>0</v>
      </c>
      <c r="BJ112" s="14" t="s">
        <v>76</v>
      </c>
      <c r="BK112" s="156">
        <f aca="true" t="shared" si="19" ref="BK112:BK124">ROUND(I112*H112,2)</f>
        <v>0</v>
      </c>
      <c r="BL112" s="14" t="s">
        <v>105</v>
      </c>
      <c r="BM112" s="155" t="s">
        <v>190</v>
      </c>
    </row>
    <row r="113" spans="1:65" s="2" customFormat="1" ht="16.5" customHeight="1">
      <c r="A113" s="31"/>
      <c r="B113" s="32"/>
      <c r="C113" s="176" t="s">
        <v>69</v>
      </c>
      <c r="D113" s="176" t="s">
        <v>161</v>
      </c>
      <c r="E113" s="177" t="s">
        <v>191</v>
      </c>
      <c r="F113" s="178" t="s">
        <v>192</v>
      </c>
      <c r="G113" s="179" t="s">
        <v>145</v>
      </c>
      <c r="H113" s="180">
        <v>6</v>
      </c>
      <c r="I113" s="181"/>
      <c r="J113" s="182">
        <f t="shared" si="10"/>
        <v>0</v>
      </c>
      <c r="K113" s="178" t="s">
        <v>19</v>
      </c>
      <c r="L113" s="183"/>
      <c r="M113" s="184" t="s">
        <v>19</v>
      </c>
      <c r="N113" s="185" t="s">
        <v>40</v>
      </c>
      <c r="O113" s="61"/>
      <c r="P113" s="153">
        <f t="shared" si="11"/>
        <v>0</v>
      </c>
      <c r="Q113" s="153">
        <v>0</v>
      </c>
      <c r="R113" s="153">
        <f t="shared" si="12"/>
        <v>0</v>
      </c>
      <c r="S113" s="153">
        <v>0</v>
      </c>
      <c r="T113" s="154">
        <f t="shared" si="13"/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55" t="s">
        <v>118</v>
      </c>
      <c r="AT113" s="155" t="s">
        <v>161</v>
      </c>
      <c r="AU113" s="155" t="s">
        <v>76</v>
      </c>
      <c r="AY113" s="14" t="s">
        <v>106</v>
      </c>
      <c r="BE113" s="156">
        <f t="shared" si="14"/>
        <v>0</v>
      </c>
      <c r="BF113" s="156">
        <f t="shared" si="15"/>
        <v>0</v>
      </c>
      <c r="BG113" s="156">
        <f t="shared" si="16"/>
        <v>0</v>
      </c>
      <c r="BH113" s="156">
        <f t="shared" si="17"/>
        <v>0</v>
      </c>
      <c r="BI113" s="156">
        <f t="shared" si="18"/>
        <v>0</v>
      </c>
      <c r="BJ113" s="14" t="s">
        <v>76</v>
      </c>
      <c r="BK113" s="156">
        <f t="shared" si="19"/>
        <v>0</v>
      </c>
      <c r="BL113" s="14" t="s">
        <v>105</v>
      </c>
      <c r="BM113" s="155" t="s">
        <v>193</v>
      </c>
    </row>
    <row r="114" spans="1:65" s="2" customFormat="1" ht="16.5" customHeight="1">
      <c r="A114" s="31"/>
      <c r="B114" s="32"/>
      <c r="C114" s="176" t="s">
        <v>69</v>
      </c>
      <c r="D114" s="176" t="s">
        <v>161</v>
      </c>
      <c r="E114" s="177" t="s">
        <v>194</v>
      </c>
      <c r="F114" s="178" t="s">
        <v>195</v>
      </c>
      <c r="G114" s="179" t="s">
        <v>145</v>
      </c>
      <c r="H114" s="180">
        <v>5</v>
      </c>
      <c r="I114" s="181"/>
      <c r="J114" s="182">
        <f t="shared" si="10"/>
        <v>0</v>
      </c>
      <c r="K114" s="178" t="s">
        <v>19</v>
      </c>
      <c r="L114" s="183"/>
      <c r="M114" s="184" t="s">
        <v>19</v>
      </c>
      <c r="N114" s="185" t="s">
        <v>40</v>
      </c>
      <c r="O114" s="61"/>
      <c r="P114" s="153">
        <f t="shared" si="11"/>
        <v>0</v>
      </c>
      <c r="Q114" s="153">
        <v>0</v>
      </c>
      <c r="R114" s="153">
        <f t="shared" si="12"/>
        <v>0</v>
      </c>
      <c r="S114" s="153">
        <v>0</v>
      </c>
      <c r="T114" s="154">
        <f t="shared" si="13"/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55" t="s">
        <v>118</v>
      </c>
      <c r="AT114" s="155" t="s">
        <v>161</v>
      </c>
      <c r="AU114" s="155" t="s">
        <v>76</v>
      </c>
      <c r="AY114" s="14" t="s">
        <v>106</v>
      </c>
      <c r="BE114" s="156">
        <f t="shared" si="14"/>
        <v>0</v>
      </c>
      <c r="BF114" s="156">
        <f t="shared" si="15"/>
        <v>0</v>
      </c>
      <c r="BG114" s="156">
        <f t="shared" si="16"/>
        <v>0</v>
      </c>
      <c r="BH114" s="156">
        <f t="shared" si="17"/>
        <v>0</v>
      </c>
      <c r="BI114" s="156">
        <f t="shared" si="18"/>
        <v>0</v>
      </c>
      <c r="BJ114" s="14" t="s">
        <v>76</v>
      </c>
      <c r="BK114" s="156">
        <f t="shared" si="19"/>
        <v>0</v>
      </c>
      <c r="BL114" s="14" t="s">
        <v>105</v>
      </c>
      <c r="BM114" s="155" t="s">
        <v>196</v>
      </c>
    </row>
    <row r="115" spans="1:65" s="2" customFormat="1" ht="16.5" customHeight="1">
      <c r="A115" s="31"/>
      <c r="B115" s="32"/>
      <c r="C115" s="176" t="s">
        <v>69</v>
      </c>
      <c r="D115" s="176" t="s">
        <v>161</v>
      </c>
      <c r="E115" s="177" t="s">
        <v>197</v>
      </c>
      <c r="F115" s="178" t="s">
        <v>198</v>
      </c>
      <c r="G115" s="179" t="s">
        <v>145</v>
      </c>
      <c r="H115" s="180">
        <v>4</v>
      </c>
      <c r="I115" s="181"/>
      <c r="J115" s="182">
        <f t="shared" si="10"/>
        <v>0</v>
      </c>
      <c r="K115" s="178" t="s">
        <v>19</v>
      </c>
      <c r="L115" s="183"/>
      <c r="M115" s="184" t="s">
        <v>19</v>
      </c>
      <c r="N115" s="185" t="s">
        <v>40</v>
      </c>
      <c r="O115" s="61"/>
      <c r="P115" s="153">
        <f t="shared" si="11"/>
        <v>0</v>
      </c>
      <c r="Q115" s="153">
        <v>0</v>
      </c>
      <c r="R115" s="153">
        <f t="shared" si="12"/>
        <v>0</v>
      </c>
      <c r="S115" s="153">
        <v>0</v>
      </c>
      <c r="T115" s="154">
        <f t="shared" si="13"/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55" t="s">
        <v>118</v>
      </c>
      <c r="AT115" s="155" t="s">
        <v>161</v>
      </c>
      <c r="AU115" s="155" t="s">
        <v>76</v>
      </c>
      <c r="AY115" s="14" t="s">
        <v>106</v>
      </c>
      <c r="BE115" s="156">
        <f t="shared" si="14"/>
        <v>0</v>
      </c>
      <c r="BF115" s="156">
        <f t="shared" si="15"/>
        <v>0</v>
      </c>
      <c r="BG115" s="156">
        <f t="shared" si="16"/>
        <v>0</v>
      </c>
      <c r="BH115" s="156">
        <f t="shared" si="17"/>
        <v>0</v>
      </c>
      <c r="BI115" s="156">
        <f t="shared" si="18"/>
        <v>0</v>
      </c>
      <c r="BJ115" s="14" t="s">
        <v>76</v>
      </c>
      <c r="BK115" s="156">
        <f t="shared" si="19"/>
        <v>0</v>
      </c>
      <c r="BL115" s="14" t="s">
        <v>105</v>
      </c>
      <c r="BM115" s="155" t="s">
        <v>199</v>
      </c>
    </row>
    <row r="116" spans="1:65" s="2" customFormat="1" ht="16.5" customHeight="1">
      <c r="A116" s="31"/>
      <c r="B116" s="32"/>
      <c r="C116" s="176" t="s">
        <v>69</v>
      </c>
      <c r="D116" s="176" t="s">
        <v>161</v>
      </c>
      <c r="E116" s="177" t="s">
        <v>200</v>
      </c>
      <c r="F116" s="178" t="s">
        <v>201</v>
      </c>
      <c r="G116" s="179" t="s">
        <v>145</v>
      </c>
      <c r="H116" s="180">
        <v>2</v>
      </c>
      <c r="I116" s="181"/>
      <c r="J116" s="182">
        <f t="shared" si="10"/>
        <v>0</v>
      </c>
      <c r="K116" s="178" t="s">
        <v>19</v>
      </c>
      <c r="L116" s="183"/>
      <c r="M116" s="184" t="s">
        <v>19</v>
      </c>
      <c r="N116" s="185" t="s">
        <v>40</v>
      </c>
      <c r="O116" s="61"/>
      <c r="P116" s="153">
        <f t="shared" si="11"/>
        <v>0</v>
      </c>
      <c r="Q116" s="153">
        <v>0</v>
      </c>
      <c r="R116" s="153">
        <f t="shared" si="12"/>
        <v>0</v>
      </c>
      <c r="S116" s="153">
        <v>0</v>
      </c>
      <c r="T116" s="154">
        <f t="shared" si="13"/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R116" s="155" t="s">
        <v>118</v>
      </c>
      <c r="AT116" s="155" t="s">
        <v>161</v>
      </c>
      <c r="AU116" s="155" t="s">
        <v>76</v>
      </c>
      <c r="AY116" s="14" t="s">
        <v>106</v>
      </c>
      <c r="BE116" s="156">
        <f t="shared" si="14"/>
        <v>0</v>
      </c>
      <c r="BF116" s="156">
        <f t="shared" si="15"/>
        <v>0</v>
      </c>
      <c r="BG116" s="156">
        <f t="shared" si="16"/>
        <v>0</v>
      </c>
      <c r="BH116" s="156">
        <f t="shared" si="17"/>
        <v>0</v>
      </c>
      <c r="BI116" s="156">
        <f t="shared" si="18"/>
        <v>0</v>
      </c>
      <c r="BJ116" s="14" t="s">
        <v>76</v>
      </c>
      <c r="BK116" s="156">
        <f t="shared" si="19"/>
        <v>0</v>
      </c>
      <c r="BL116" s="14" t="s">
        <v>105</v>
      </c>
      <c r="BM116" s="155" t="s">
        <v>202</v>
      </c>
    </row>
    <row r="117" spans="1:65" s="2" customFormat="1" ht="16.5" customHeight="1">
      <c r="A117" s="31"/>
      <c r="B117" s="32"/>
      <c r="C117" s="176" t="s">
        <v>69</v>
      </c>
      <c r="D117" s="176" t="s">
        <v>161</v>
      </c>
      <c r="E117" s="177" t="s">
        <v>203</v>
      </c>
      <c r="F117" s="178" t="s">
        <v>204</v>
      </c>
      <c r="G117" s="179" t="s">
        <v>145</v>
      </c>
      <c r="H117" s="180">
        <v>2</v>
      </c>
      <c r="I117" s="181"/>
      <c r="J117" s="182">
        <f t="shared" si="10"/>
        <v>0</v>
      </c>
      <c r="K117" s="178" t="s">
        <v>19</v>
      </c>
      <c r="L117" s="183"/>
      <c r="M117" s="184" t="s">
        <v>19</v>
      </c>
      <c r="N117" s="185" t="s">
        <v>40</v>
      </c>
      <c r="O117" s="61"/>
      <c r="P117" s="153">
        <f t="shared" si="11"/>
        <v>0</v>
      </c>
      <c r="Q117" s="153">
        <v>0</v>
      </c>
      <c r="R117" s="153">
        <f t="shared" si="12"/>
        <v>0</v>
      </c>
      <c r="S117" s="153">
        <v>0</v>
      </c>
      <c r="T117" s="154">
        <f t="shared" si="13"/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55" t="s">
        <v>118</v>
      </c>
      <c r="AT117" s="155" t="s">
        <v>161</v>
      </c>
      <c r="AU117" s="155" t="s">
        <v>76</v>
      </c>
      <c r="AY117" s="14" t="s">
        <v>106</v>
      </c>
      <c r="BE117" s="156">
        <f t="shared" si="14"/>
        <v>0</v>
      </c>
      <c r="BF117" s="156">
        <f t="shared" si="15"/>
        <v>0</v>
      </c>
      <c r="BG117" s="156">
        <f t="shared" si="16"/>
        <v>0</v>
      </c>
      <c r="BH117" s="156">
        <f t="shared" si="17"/>
        <v>0</v>
      </c>
      <c r="BI117" s="156">
        <f t="shared" si="18"/>
        <v>0</v>
      </c>
      <c r="BJ117" s="14" t="s">
        <v>76</v>
      </c>
      <c r="BK117" s="156">
        <f t="shared" si="19"/>
        <v>0</v>
      </c>
      <c r="BL117" s="14" t="s">
        <v>105</v>
      </c>
      <c r="BM117" s="155" t="s">
        <v>205</v>
      </c>
    </row>
    <row r="118" spans="1:65" s="2" customFormat="1" ht="16.5" customHeight="1">
      <c r="A118" s="31"/>
      <c r="B118" s="32"/>
      <c r="C118" s="176" t="s">
        <v>69</v>
      </c>
      <c r="D118" s="176" t="s">
        <v>161</v>
      </c>
      <c r="E118" s="177" t="s">
        <v>206</v>
      </c>
      <c r="F118" s="178" t="s">
        <v>207</v>
      </c>
      <c r="G118" s="179" t="s">
        <v>145</v>
      </c>
      <c r="H118" s="180">
        <v>20</v>
      </c>
      <c r="I118" s="181"/>
      <c r="J118" s="182">
        <f t="shared" si="10"/>
        <v>0</v>
      </c>
      <c r="K118" s="178" t="s">
        <v>19</v>
      </c>
      <c r="L118" s="183"/>
      <c r="M118" s="184" t="s">
        <v>19</v>
      </c>
      <c r="N118" s="185" t="s">
        <v>40</v>
      </c>
      <c r="O118" s="61"/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55" t="s">
        <v>118</v>
      </c>
      <c r="AT118" s="155" t="s">
        <v>161</v>
      </c>
      <c r="AU118" s="155" t="s">
        <v>76</v>
      </c>
      <c r="AY118" s="14" t="s">
        <v>106</v>
      </c>
      <c r="BE118" s="156">
        <f t="shared" si="14"/>
        <v>0</v>
      </c>
      <c r="BF118" s="156">
        <f t="shared" si="15"/>
        <v>0</v>
      </c>
      <c r="BG118" s="156">
        <f t="shared" si="16"/>
        <v>0</v>
      </c>
      <c r="BH118" s="156">
        <f t="shared" si="17"/>
        <v>0</v>
      </c>
      <c r="BI118" s="156">
        <f t="shared" si="18"/>
        <v>0</v>
      </c>
      <c r="BJ118" s="14" t="s">
        <v>76</v>
      </c>
      <c r="BK118" s="156">
        <f t="shared" si="19"/>
        <v>0</v>
      </c>
      <c r="BL118" s="14" t="s">
        <v>105</v>
      </c>
      <c r="BM118" s="155" t="s">
        <v>208</v>
      </c>
    </row>
    <row r="119" spans="1:65" s="2" customFormat="1" ht="16.5" customHeight="1">
      <c r="A119" s="31"/>
      <c r="B119" s="32"/>
      <c r="C119" s="176" t="s">
        <v>69</v>
      </c>
      <c r="D119" s="176" t="s">
        <v>161</v>
      </c>
      <c r="E119" s="177" t="s">
        <v>209</v>
      </c>
      <c r="F119" s="178" t="s">
        <v>210</v>
      </c>
      <c r="G119" s="179" t="s">
        <v>145</v>
      </c>
      <c r="H119" s="180">
        <v>25</v>
      </c>
      <c r="I119" s="181"/>
      <c r="J119" s="182">
        <f t="shared" si="10"/>
        <v>0</v>
      </c>
      <c r="K119" s="178" t="s">
        <v>19</v>
      </c>
      <c r="L119" s="183"/>
      <c r="M119" s="184" t="s">
        <v>19</v>
      </c>
      <c r="N119" s="185" t="s">
        <v>40</v>
      </c>
      <c r="O119" s="61"/>
      <c r="P119" s="153">
        <f t="shared" si="11"/>
        <v>0</v>
      </c>
      <c r="Q119" s="153">
        <v>0</v>
      </c>
      <c r="R119" s="153">
        <f t="shared" si="12"/>
        <v>0</v>
      </c>
      <c r="S119" s="153">
        <v>0</v>
      </c>
      <c r="T119" s="154">
        <f t="shared" si="1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55" t="s">
        <v>118</v>
      </c>
      <c r="AT119" s="155" t="s">
        <v>161</v>
      </c>
      <c r="AU119" s="155" t="s">
        <v>76</v>
      </c>
      <c r="AY119" s="14" t="s">
        <v>106</v>
      </c>
      <c r="BE119" s="156">
        <f t="shared" si="14"/>
        <v>0</v>
      </c>
      <c r="BF119" s="156">
        <f t="shared" si="15"/>
        <v>0</v>
      </c>
      <c r="BG119" s="156">
        <f t="shared" si="16"/>
        <v>0</v>
      </c>
      <c r="BH119" s="156">
        <f t="shared" si="17"/>
        <v>0</v>
      </c>
      <c r="BI119" s="156">
        <f t="shared" si="18"/>
        <v>0</v>
      </c>
      <c r="BJ119" s="14" t="s">
        <v>76</v>
      </c>
      <c r="BK119" s="156">
        <f t="shared" si="19"/>
        <v>0</v>
      </c>
      <c r="BL119" s="14" t="s">
        <v>105</v>
      </c>
      <c r="BM119" s="155" t="s">
        <v>211</v>
      </c>
    </row>
    <row r="120" spans="1:65" s="2" customFormat="1" ht="16.5" customHeight="1">
      <c r="A120" s="31"/>
      <c r="B120" s="32"/>
      <c r="C120" s="176" t="s">
        <v>69</v>
      </c>
      <c r="D120" s="176" t="s">
        <v>161</v>
      </c>
      <c r="E120" s="177" t="s">
        <v>212</v>
      </c>
      <c r="F120" s="178" t="s">
        <v>213</v>
      </c>
      <c r="G120" s="179" t="s">
        <v>145</v>
      </c>
      <c r="H120" s="180">
        <v>8</v>
      </c>
      <c r="I120" s="181"/>
      <c r="J120" s="182">
        <f t="shared" si="10"/>
        <v>0</v>
      </c>
      <c r="K120" s="178" t="s">
        <v>19</v>
      </c>
      <c r="L120" s="183"/>
      <c r="M120" s="184" t="s">
        <v>19</v>
      </c>
      <c r="N120" s="185" t="s">
        <v>40</v>
      </c>
      <c r="O120" s="61"/>
      <c r="P120" s="153">
        <f t="shared" si="11"/>
        <v>0</v>
      </c>
      <c r="Q120" s="153">
        <v>0</v>
      </c>
      <c r="R120" s="153">
        <f t="shared" si="12"/>
        <v>0</v>
      </c>
      <c r="S120" s="153">
        <v>0</v>
      </c>
      <c r="T120" s="154">
        <f t="shared" si="1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5" t="s">
        <v>118</v>
      </c>
      <c r="AT120" s="155" t="s">
        <v>161</v>
      </c>
      <c r="AU120" s="155" t="s">
        <v>76</v>
      </c>
      <c r="AY120" s="14" t="s">
        <v>106</v>
      </c>
      <c r="BE120" s="156">
        <f t="shared" si="14"/>
        <v>0</v>
      </c>
      <c r="BF120" s="156">
        <f t="shared" si="15"/>
        <v>0</v>
      </c>
      <c r="BG120" s="156">
        <f t="shared" si="16"/>
        <v>0</v>
      </c>
      <c r="BH120" s="156">
        <f t="shared" si="17"/>
        <v>0</v>
      </c>
      <c r="BI120" s="156">
        <f t="shared" si="18"/>
        <v>0</v>
      </c>
      <c r="BJ120" s="14" t="s">
        <v>76</v>
      </c>
      <c r="BK120" s="156">
        <f t="shared" si="19"/>
        <v>0</v>
      </c>
      <c r="BL120" s="14" t="s">
        <v>105</v>
      </c>
      <c r="BM120" s="155" t="s">
        <v>214</v>
      </c>
    </row>
    <row r="121" spans="1:65" s="2" customFormat="1" ht="16.5" customHeight="1">
      <c r="A121" s="31"/>
      <c r="B121" s="32"/>
      <c r="C121" s="176" t="s">
        <v>69</v>
      </c>
      <c r="D121" s="176" t="s">
        <v>161</v>
      </c>
      <c r="E121" s="177" t="s">
        <v>215</v>
      </c>
      <c r="F121" s="178" t="s">
        <v>216</v>
      </c>
      <c r="G121" s="179" t="s">
        <v>145</v>
      </c>
      <c r="H121" s="180">
        <v>12</v>
      </c>
      <c r="I121" s="181"/>
      <c r="J121" s="182">
        <f t="shared" si="10"/>
        <v>0</v>
      </c>
      <c r="K121" s="178" t="s">
        <v>19</v>
      </c>
      <c r="L121" s="183"/>
      <c r="M121" s="184" t="s">
        <v>19</v>
      </c>
      <c r="N121" s="185" t="s">
        <v>40</v>
      </c>
      <c r="O121" s="61"/>
      <c r="P121" s="153">
        <f t="shared" si="11"/>
        <v>0</v>
      </c>
      <c r="Q121" s="153">
        <v>0</v>
      </c>
      <c r="R121" s="153">
        <f t="shared" si="12"/>
        <v>0</v>
      </c>
      <c r="S121" s="153">
        <v>0</v>
      </c>
      <c r="T121" s="154">
        <f t="shared" si="1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5" t="s">
        <v>118</v>
      </c>
      <c r="AT121" s="155" t="s">
        <v>161</v>
      </c>
      <c r="AU121" s="155" t="s">
        <v>76</v>
      </c>
      <c r="AY121" s="14" t="s">
        <v>106</v>
      </c>
      <c r="BE121" s="156">
        <f t="shared" si="14"/>
        <v>0</v>
      </c>
      <c r="BF121" s="156">
        <f t="shared" si="15"/>
        <v>0</v>
      </c>
      <c r="BG121" s="156">
        <f t="shared" si="16"/>
        <v>0</v>
      </c>
      <c r="BH121" s="156">
        <f t="shared" si="17"/>
        <v>0</v>
      </c>
      <c r="BI121" s="156">
        <f t="shared" si="18"/>
        <v>0</v>
      </c>
      <c r="BJ121" s="14" t="s">
        <v>76</v>
      </c>
      <c r="BK121" s="156">
        <f t="shared" si="19"/>
        <v>0</v>
      </c>
      <c r="BL121" s="14" t="s">
        <v>105</v>
      </c>
      <c r="BM121" s="155" t="s">
        <v>217</v>
      </c>
    </row>
    <row r="122" spans="1:65" s="2" customFormat="1" ht="16.5" customHeight="1">
      <c r="A122" s="31"/>
      <c r="B122" s="32"/>
      <c r="C122" s="176" t="s">
        <v>69</v>
      </c>
      <c r="D122" s="176" t="s">
        <v>161</v>
      </c>
      <c r="E122" s="177" t="s">
        <v>218</v>
      </c>
      <c r="F122" s="178" t="s">
        <v>219</v>
      </c>
      <c r="G122" s="179" t="s">
        <v>145</v>
      </c>
      <c r="H122" s="180">
        <v>22</v>
      </c>
      <c r="I122" s="181"/>
      <c r="J122" s="182">
        <f t="shared" si="10"/>
        <v>0</v>
      </c>
      <c r="K122" s="178" t="s">
        <v>19</v>
      </c>
      <c r="L122" s="183"/>
      <c r="M122" s="184" t="s">
        <v>19</v>
      </c>
      <c r="N122" s="185" t="s">
        <v>40</v>
      </c>
      <c r="O122" s="61"/>
      <c r="P122" s="153">
        <f t="shared" si="11"/>
        <v>0</v>
      </c>
      <c r="Q122" s="153">
        <v>0</v>
      </c>
      <c r="R122" s="153">
        <f t="shared" si="12"/>
        <v>0</v>
      </c>
      <c r="S122" s="153">
        <v>0</v>
      </c>
      <c r="T122" s="154">
        <f t="shared" si="1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5" t="s">
        <v>118</v>
      </c>
      <c r="AT122" s="155" t="s">
        <v>161</v>
      </c>
      <c r="AU122" s="155" t="s">
        <v>76</v>
      </c>
      <c r="AY122" s="14" t="s">
        <v>106</v>
      </c>
      <c r="BE122" s="156">
        <f t="shared" si="14"/>
        <v>0</v>
      </c>
      <c r="BF122" s="156">
        <f t="shared" si="15"/>
        <v>0</v>
      </c>
      <c r="BG122" s="156">
        <f t="shared" si="16"/>
        <v>0</v>
      </c>
      <c r="BH122" s="156">
        <f t="shared" si="17"/>
        <v>0</v>
      </c>
      <c r="BI122" s="156">
        <f t="shared" si="18"/>
        <v>0</v>
      </c>
      <c r="BJ122" s="14" t="s">
        <v>76</v>
      </c>
      <c r="BK122" s="156">
        <f t="shared" si="19"/>
        <v>0</v>
      </c>
      <c r="BL122" s="14" t="s">
        <v>105</v>
      </c>
      <c r="BM122" s="155" t="s">
        <v>220</v>
      </c>
    </row>
    <row r="123" spans="1:65" s="2" customFormat="1" ht="16.5" customHeight="1">
      <c r="A123" s="31"/>
      <c r="B123" s="32"/>
      <c r="C123" s="176" t="s">
        <v>69</v>
      </c>
      <c r="D123" s="176" t="s">
        <v>161</v>
      </c>
      <c r="E123" s="177" t="s">
        <v>221</v>
      </c>
      <c r="F123" s="178" t="s">
        <v>222</v>
      </c>
      <c r="G123" s="179" t="s">
        <v>145</v>
      </c>
      <c r="H123" s="180">
        <v>12</v>
      </c>
      <c r="I123" s="181"/>
      <c r="J123" s="182">
        <f t="shared" si="10"/>
        <v>0</v>
      </c>
      <c r="K123" s="178" t="s">
        <v>19</v>
      </c>
      <c r="L123" s="183"/>
      <c r="M123" s="184" t="s">
        <v>19</v>
      </c>
      <c r="N123" s="185" t="s">
        <v>40</v>
      </c>
      <c r="O123" s="61"/>
      <c r="P123" s="153">
        <f t="shared" si="11"/>
        <v>0</v>
      </c>
      <c r="Q123" s="153">
        <v>0</v>
      </c>
      <c r="R123" s="153">
        <f t="shared" si="12"/>
        <v>0</v>
      </c>
      <c r="S123" s="153">
        <v>0</v>
      </c>
      <c r="T123" s="154">
        <f t="shared" si="1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55" t="s">
        <v>118</v>
      </c>
      <c r="AT123" s="155" t="s">
        <v>161</v>
      </c>
      <c r="AU123" s="155" t="s">
        <v>76</v>
      </c>
      <c r="AY123" s="14" t="s">
        <v>106</v>
      </c>
      <c r="BE123" s="156">
        <f t="shared" si="14"/>
        <v>0</v>
      </c>
      <c r="BF123" s="156">
        <f t="shared" si="15"/>
        <v>0</v>
      </c>
      <c r="BG123" s="156">
        <f t="shared" si="16"/>
        <v>0</v>
      </c>
      <c r="BH123" s="156">
        <f t="shared" si="17"/>
        <v>0</v>
      </c>
      <c r="BI123" s="156">
        <f t="shared" si="18"/>
        <v>0</v>
      </c>
      <c r="BJ123" s="14" t="s">
        <v>76</v>
      </c>
      <c r="BK123" s="156">
        <f t="shared" si="19"/>
        <v>0</v>
      </c>
      <c r="BL123" s="14" t="s">
        <v>105</v>
      </c>
      <c r="BM123" s="155" t="s">
        <v>223</v>
      </c>
    </row>
    <row r="124" spans="1:65" s="2" customFormat="1" ht="16.5" customHeight="1">
      <c r="A124" s="31"/>
      <c r="B124" s="32"/>
      <c r="C124" s="176" t="s">
        <v>69</v>
      </c>
      <c r="D124" s="176" t="s">
        <v>161</v>
      </c>
      <c r="E124" s="177" t="s">
        <v>224</v>
      </c>
      <c r="F124" s="178" t="s">
        <v>225</v>
      </c>
      <c r="G124" s="179" t="s">
        <v>145</v>
      </c>
      <c r="H124" s="180">
        <v>10</v>
      </c>
      <c r="I124" s="181"/>
      <c r="J124" s="182">
        <f t="shared" si="10"/>
        <v>0</v>
      </c>
      <c r="K124" s="178" t="s">
        <v>19</v>
      </c>
      <c r="L124" s="183"/>
      <c r="M124" s="184" t="s">
        <v>19</v>
      </c>
      <c r="N124" s="185" t="s">
        <v>40</v>
      </c>
      <c r="O124" s="61"/>
      <c r="P124" s="153">
        <f t="shared" si="11"/>
        <v>0</v>
      </c>
      <c r="Q124" s="153">
        <v>0</v>
      </c>
      <c r="R124" s="153">
        <f t="shared" si="12"/>
        <v>0</v>
      </c>
      <c r="S124" s="153">
        <v>0</v>
      </c>
      <c r="T124" s="154">
        <f t="shared" si="1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5" t="s">
        <v>118</v>
      </c>
      <c r="AT124" s="155" t="s">
        <v>161</v>
      </c>
      <c r="AU124" s="155" t="s">
        <v>76</v>
      </c>
      <c r="AY124" s="14" t="s">
        <v>106</v>
      </c>
      <c r="BE124" s="156">
        <f t="shared" si="14"/>
        <v>0</v>
      </c>
      <c r="BF124" s="156">
        <f t="shared" si="15"/>
        <v>0</v>
      </c>
      <c r="BG124" s="156">
        <f t="shared" si="16"/>
        <v>0</v>
      </c>
      <c r="BH124" s="156">
        <f t="shared" si="17"/>
        <v>0</v>
      </c>
      <c r="BI124" s="156">
        <f t="shared" si="18"/>
        <v>0</v>
      </c>
      <c r="BJ124" s="14" t="s">
        <v>76</v>
      </c>
      <c r="BK124" s="156">
        <f t="shared" si="19"/>
        <v>0</v>
      </c>
      <c r="BL124" s="14" t="s">
        <v>105</v>
      </c>
      <c r="BM124" s="155" t="s">
        <v>226</v>
      </c>
    </row>
    <row r="125" spans="1:47" s="2" customFormat="1" ht="19.5">
      <c r="A125" s="31"/>
      <c r="B125" s="32"/>
      <c r="C125" s="33"/>
      <c r="D125" s="157" t="s">
        <v>109</v>
      </c>
      <c r="E125" s="33"/>
      <c r="F125" s="158" t="s">
        <v>227</v>
      </c>
      <c r="G125" s="33"/>
      <c r="H125" s="33"/>
      <c r="I125" s="159"/>
      <c r="J125" s="33"/>
      <c r="K125" s="33"/>
      <c r="L125" s="36"/>
      <c r="M125" s="160"/>
      <c r="N125" s="161"/>
      <c r="O125" s="61"/>
      <c r="P125" s="61"/>
      <c r="Q125" s="61"/>
      <c r="R125" s="61"/>
      <c r="S125" s="61"/>
      <c r="T125" s="62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109</v>
      </c>
      <c r="AU125" s="14" t="s">
        <v>76</v>
      </c>
    </row>
    <row r="126" spans="1:65" s="2" customFormat="1" ht="16.5" customHeight="1">
      <c r="A126" s="31"/>
      <c r="B126" s="32"/>
      <c r="C126" s="144" t="s">
        <v>69</v>
      </c>
      <c r="D126" s="144" t="s">
        <v>101</v>
      </c>
      <c r="E126" s="145" t="s">
        <v>228</v>
      </c>
      <c r="F126" s="146" t="s">
        <v>229</v>
      </c>
      <c r="G126" s="147" t="s">
        <v>145</v>
      </c>
      <c r="H126" s="148">
        <v>51</v>
      </c>
      <c r="I126" s="149"/>
      <c r="J126" s="150">
        <f>ROUND(I126*H126,2)</f>
        <v>0</v>
      </c>
      <c r="K126" s="146" t="s">
        <v>19</v>
      </c>
      <c r="L126" s="36"/>
      <c r="M126" s="151" t="s">
        <v>19</v>
      </c>
      <c r="N126" s="152" t="s">
        <v>40</v>
      </c>
      <c r="O126" s="61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5" t="s">
        <v>105</v>
      </c>
      <c r="AT126" s="155" t="s">
        <v>101</v>
      </c>
      <c r="AU126" s="155" t="s">
        <v>76</v>
      </c>
      <c r="AY126" s="14" t="s">
        <v>106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4" t="s">
        <v>76</v>
      </c>
      <c r="BK126" s="156">
        <f>ROUND(I126*H126,2)</f>
        <v>0</v>
      </c>
      <c r="BL126" s="14" t="s">
        <v>105</v>
      </c>
      <c r="BM126" s="155" t="s">
        <v>230</v>
      </c>
    </row>
    <row r="127" spans="1:65" s="2" customFormat="1" ht="16.5" customHeight="1">
      <c r="A127" s="31"/>
      <c r="B127" s="32"/>
      <c r="C127" s="144" t="s">
        <v>69</v>
      </c>
      <c r="D127" s="144" t="s">
        <v>101</v>
      </c>
      <c r="E127" s="145" t="s">
        <v>231</v>
      </c>
      <c r="F127" s="146" t="s">
        <v>232</v>
      </c>
      <c r="G127" s="147" t="s">
        <v>145</v>
      </c>
      <c r="H127" s="148">
        <v>33</v>
      </c>
      <c r="I127" s="149"/>
      <c r="J127" s="150">
        <f>ROUND(I127*H127,2)</f>
        <v>0</v>
      </c>
      <c r="K127" s="146" t="s">
        <v>19</v>
      </c>
      <c r="L127" s="36"/>
      <c r="M127" s="151" t="s">
        <v>19</v>
      </c>
      <c r="N127" s="152" t="s">
        <v>40</v>
      </c>
      <c r="O127" s="61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5" t="s">
        <v>105</v>
      </c>
      <c r="AT127" s="155" t="s">
        <v>101</v>
      </c>
      <c r="AU127" s="155" t="s">
        <v>76</v>
      </c>
      <c r="AY127" s="14" t="s">
        <v>106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4" t="s">
        <v>76</v>
      </c>
      <c r="BK127" s="156">
        <f>ROUND(I127*H127,2)</f>
        <v>0</v>
      </c>
      <c r="BL127" s="14" t="s">
        <v>105</v>
      </c>
      <c r="BM127" s="155" t="s">
        <v>233</v>
      </c>
    </row>
    <row r="128" spans="1:65" s="2" customFormat="1" ht="16.5" customHeight="1">
      <c r="A128" s="31"/>
      <c r="B128" s="32"/>
      <c r="C128" s="144" t="s">
        <v>69</v>
      </c>
      <c r="D128" s="144" t="s">
        <v>101</v>
      </c>
      <c r="E128" s="145" t="s">
        <v>234</v>
      </c>
      <c r="F128" s="146" t="s">
        <v>235</v>
      </c>
      <c r="G128" s="147" t="s">
        <v>145</v>
      </c>
      <c r="H128" s="148">
        <v>44</v>
      </c>
      <c r="I128" s="149"/>
      <c r="J128" s="150">
        <f>ROUND(I128*H128,2)</f>
        <v>0</v>
      </c>
      <c r="K128" s="146" t="s">
        <v>19</v>
      </c>
      <c r="L128" s="36"/>
      <c r="M128" s="151" t="s">
        <v>19</v>
      </c>
      <c r="N128" s="152" t="s">
        <v>40</v>
      </c>
      <c r="O128" s="61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5" t="s">
        <v>105</v>
      </c>
      <c r="AT128" s="155" t="s">
        <v>101</v>
      </c>
      <c r="AU128" s="155" t="s">
        <v>76</v>
      </c>
      <c r="AY128" s="14" t="s">
        <v>106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4" t="s">
        <v>76</v>
      </c>
      <c r="BK128" s="156">
        <f>ROUND(I128*H128,2)</f>
        <v>0</v>
      </c>
      <c r="BL128" s="14" t="s">
        <v>105</v>
      </c>
      <c r="BM128" s="155" t="s">
        <v>236</v>
      </c>
    </row>
    <row r="129" spans="1:47" s="2" customFormat="1" ht="19.5">
      <c r="A129" s="31"/>
      <c r="B129" s="32"/>
      <c r="C129" s="33"/>
      <c r="D129" s="157" t="s">
        <v>109</v>
      </c>
      <c r="E129" s="33"/>
      <c r="F129" s="158" t="s">
        <v>237</v>
      </c>
      <c r="G129" s="33"/>
      <c r="H129" s="33"/>
      <c r="I129" s="159"/>
      <c r="J129" s="33"/>
      <c r="K129" s="33"/>
      <c r="L129" s="36"/>
      <c r="M129" s="160"/>
      <c r="N129" s="161"/>
      <c r="O129" s="61"/>
      <c r="P129" s="61"/>
      <c r="Q129" s="61"/>
      <c r="R129" s="61"/>
      <c r="S129" s="61"/>
      <c r="T129" s="62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109</v>
      </c>
      <c r="AU129" s="14" t="s">
        <v>76</v>
      </c>
    </row>
    <row r="130" spans="1:65" s="2" customFormat="1" ht="16.5" customHeight="1">
      <c r="A130" s="31"/>
      <c r="B130" s="32"/>
      <c r="C130" s="176" t="s">
        <v>69</v>
      </c>
      <c r="D130" s="176" t="s">
        <v>161</v>
      </c>
      <c r="E130" s="177" t="s">
        <v>238</v>
      </c>
      <c r="F130" s="178" t="s">
        <v>239</v>
      </c>
      <c r="G130" s="179" t="s">
        <v>117</v>
      </c>
      <c r="H130" s="180">
        <v>5</v>
      </c>
      <c r="I130" s="181"/>
      <c r="J130" s="182">
        <f aca="true" t="shared" si="20" ref="J130:J143">ROUND(I130*H130,2)</f>
        <v>0</v>
      </c>
      <c r="K130" s="178" t="s">
        <v>19</v>
      </c>
      <c r="L130" s="183"/>
      <c r="M130" s="184" t="s">
        <v>19</v>
      </c>
      <c r="N130" s="185" t="s">
        <v>40</v>
      </c>
      <c r="O130" s="61"/>
      <c r="P130" s="153">
        <f aca="true" t="shared" si="21" ref="P130:P143">O130*H130</f>
        <v>0</v>
      </c>
      <c r="Q130" s="153">
        <v>0</v>
      </c>
      <c r="R130" s="153">
        <f aca="true" t="shared" si="22" ref="R130:R143">Q130*H130</f>
        <v>0</v>
      </c>
      <c r="S130" s="153">
        <v>0</v>
      </c>
      <c r="T130" s="154">
        <f aca="true" t="shared" si="23" ref="T130:T14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5" t="s">
        <v>118</v>
      </c>
      <c r="AT130" s="155" t="s">
        <v>161</v>
      </c>
      <c r="AU130" s="155" t="s">
        <v>76</v>
      </c>
      <c r="AY130" s="14" t="s">
        <v>106</v>
      </c>
      <c r="BE130" s="156">
        <f aca="true" t="shared" si="24" ref="BE130:BE143">IF(N130="základní",J130,0)</f>
        <v>0</v>
      </c>
      <c r="BF130" s="156">
        <f aca="true" t="shared" si="25" ref="BF130:BF143">IF(N130="snížená",J130,0)</f>
        <v>0</v>
      </c>
      <c r="BG130" s="156">
        <f aca="true" t="shared" si="26" ref="BG130:BG143">IF(N130="zákl. přenesená",J130,0)</f>
        <v>0</v>
      </c>
      <c r="BH130" s="156">
        <f aca="true" t="shared" si="27" ref="BH130:BH143">IF(N130="sníž. přenesená",J130,0)</f>
        <v>0</v>
      </c>
      <c r="BI130" s="156">
        <f aca="true" t="shared" si="28" ref="BI130:BI143">IF(N130="nulová",J130,0)</f>
        <v>0</v>
      </c>
      <c r="BJ130" s="14" t="s">
        <v>76</v>
      </c>
      <c r="BK130" s="156">
        <f aca="true" t="shared" si="29" ref="BK130:BK143">ROUND(I130*H130,2)</f>
        <v>0</v>
      </c>
      <c r="BL130" s="14" t="s">
        <v>105</v>
      </c>
      <c r="BM130" s="155" t="s">
        <v>240</v>
      </c>
    </row>
    <row r="131" spans="1:65" s="2" customFormat="1" ht="16.5" customHeight="1">
      <c r="A131" s="31"/>
      <c r="B131" s="32"/>
      <c r="C131" s="176" t="s">
        <v>69</v>
      </c>
      <c r="D131" s="176" t="s">
        <v>161</v>
      </c>
      <c r="E131" s="177" t="s">
        <v>241</v>
      </c>
      <c r="F131" s="178" t="s">
        <v>242</v>
      </c>
      <c r="G131" s="179" t="s">
        <v>117</v>
      </c>
      <c r="H131" s="180">
        <v>90</v>
      </c>
      <c r="I131" s="181"/>
      <c r="J131" s="182">
        <f t="shared" si="20"/>
        <v>0</v>
      </c>
      <c r="K131" s="178" t="s">
        <v>19</v>
      </c>
      <c r="L131" s="183"/>
      <c r="M131" s="184" t="s">
        <v>19</v>
      </c>
      <c r="N131" s="185" t="s">
        <v>40</v>
      </c>
      <c r="O131" s="61"/>
      <c r="P131" s="153">
        <f t="shared" si="21"/>
        <v>0</v>
      </c>
      <c r="Q131" s="153">
        <v>0</v>
      </c>
      <c r="R131" s="153">
        <f t="shared" si="22"/>
        <v>0</v>
      </c>
      <c r="S131" s="153">
        <v>0</v>
      </c>
      <c r="T131" s="154">
        <f t="shared" si="2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5" t="s">
        <v>118</v>
      </c>
      <c r="AT131" s="155" t="s">
        <v>161</v>
      </c>
      <c r="AU131" s="155" t="s">
        <v>76</v>
      </c>
      <c r="AY131" s="14" t="s">
        <v>106</v>
      </c>
      <c r="BE131" s="156">
        <f t="shared" si="24"/>
        <v>0</v>
      </c>
      <c r="BF131" s="156">
        <f t="shared" si="25"/>
        <v>0</v>
      </c>
      <c r="BG131" s="156">
        <f t="shared" si="26"/>
        <v>0</v>
      </c>
      <c r="BH131" s="156">
        <f t="shared" si="27"/>
        <v>0</v>
      </c>
      <c r="BI131" s="156">
        <f t="shared" si="28"/>
        <v>0</v>
      </c>
      <c r="BJ131" s="14" t="s">
        <v>76</v>
      </c>
      <c r="BK131" s="156">
        <f t="shared" si="29"/>
        <v>0</v>
      </c>
      <c r="BL131" s="14" t="s">
        <v>105</v>
      </c>
      <c r="BM131" s="155" t="s">
        <v>243</v>
      </c>
    </row>
    <row r="132" spans="1:65" s="2" customFormat="1" ht="16.5" customHeight="1">
      <c r="A132" s="31"/>
      <c r="B132" s="32"/>
      <c r="C132" s="176" t="s">
        <v>69</v>
      </c>
      <c r="D132" s="176" t="s">
        <v>161</v>
      </c>
      <c r="E132" s="177" t="s">
        <v>244</v>
      </c>
      <c r="F132" s="178" t="s">
        <v>245</v>
      </c>
      <c r="G132" s="179" t="s">
        <v>117</v>
      </c>
      <c r="H132" s="180">
        <v>200</v>
      </c>
      <c r="I132" s="181"/>
      <c r="J132" s="182">
        <f t="shared" si="20"/>
        <v>0</v>
      </c>
      <c r="K132" s="178" t="s">
        <v>19</v>
      </c>
      <c r="L132" s="183"/>
      <c r="M132" s="184" t="s">
        <v>19</v>
      </c>
      <c r="N132" s="185" t="s">
        <v>40</v>
      </c>
      <c r="O132" s="61"/>
      <c r="P132" s="153">
        <f t="shared" si="21"/>
        <v>0</v>
      </c>
      <c r="Q132" s="153">
        <v>0</v>
      </c>
      <c r="R132" s="153">
        <f t="shared" si="22"/>
        <v>0</v>
      </c>
      <c r="S132" s="153">
        <v>0</v>
      </c>
      <c r="T132" s="154">
        <f t="shared" si="2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5" t="s">
        <v>118</v>
      </c>
      <c r="AT132" s="155" t="s">
        <v>161</v>
      </c>
      <c r="AU132" s="155" t="s">
        <v>76</v>
      </c>
      <c r="AY132" s="14" t="s">
        <v>106</v>
      </c>
      <c r="BE132" s="156">
        <f t="shared" si="24"/>
        <v>0</v>
      </c>
      <c r="BF132" s="156">
        <f t="shared" si="25"/>
        <v>0</v>
      </c>
      <c r="BG132" s="156">
        <f t="shared" si="26"/>
        <v>0</v>
      </c>
      <c r="BH132" s="156">
        <f t="shared" si="27"/>
        <v>0</v>
      </c>
      <c r="BI132" s="156">
        <f t="shared" si="28"/>
        <v>0</v>
      </c>
      <c r="BJ132" s="14" t="s">
        <v>76</v>
      </c>
      <c r="BK132" s="156">
        <f t="shared" si="29"/>
        <v>0</v>
      </c>
      <c r="BL132" s="14" t="s">
        <v>105</v>
      </c>
      <c r="BM132" s="155" t="s">
        <v>246</v>
      </c>
    </row>
    <row r="133" spans="1:65" s="2" customFormat="1" ht="16.5" customHeight="1">
      <c r="A133" s="31"/>
      <c r="B133" s="32"/>
      <c r="C133" s="176" t="s">
        <v>69</v>
      </c>
      <c r="D133" s="176" t="s">
        <v>161</v>
      </c>
      <c r="E133" s="177" t="s">
        <v>247</v>
      </c>
      <c r="F133" s="178" t="s">
        <v>248</v>
      </c>
      <c r="G133" s="179" t="s">
        <v>117</v>
      </c>
      <c r="H133" s="180">
        <v>170</v>
      </c>
      <c r="I133" s="181"/>
      <c r="J133" s="182">
        <f t="shared" si="20"/>
        <v>0</v>
      </c>
      <c r="K133" s="178" t="s">
        <v>19</v>
      </c>
      <c r="L133" s="183"/>
      <c r="M133" s="184" t="s">
        <v>19</v>
      </c>
      <c r="N133" s="185" t="s">
        <v>40</v>
      </c>
      <c r="O133" s="61"/>
      <c r="P133" s="153">
        <f t="shared" si="21"/>
        <v>0</v>
      </c>
      <c r="Q133" s="153">
        <v>0</v>
      </c>
      <c r="R133" s="153">
        <f t="shared" si="22"/>
        <v>0</v>
      </c>
      <c r="S133" s="153">
        <v>0</v>
      </c>
      <c r="T133" s="154">
        <f t="shared" si="2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5" t="s">
        <v>118</v>
      </c>
      <c r="AT133" s="155" t="s">
        <v>161</v>
      </c>
      <c r="AU133" s="155" t="s">
        <v>76</v>
      </c>
      <c r="AY133" s="14" t="s">
        <v>106</v>
      </c>
      <c r="BE133" s="156">
        <f t="shared" si="24"/>
        <v>0</v>
      </c>
      <c r="BF133" s="156">
        <f t="shared" si="25"/>
        <v>0</v>
      </c>
      <c r="BG133" s="156">
        <f t="shared" si="26"/>
        <v>0</v>
      </c>
      <c r="BH133" s="156">
        <f t="shared" si="27"/>
        <v>0</v>
      </c>
      <c r="BI133" s="156">
        <f t="shared" si="28"/>
        <v>0</v>
      </c>
      <c r="BJ133" s="14" t="s">
        <v>76</v>
      </c>
      <c r="BK133" s="156">
        <f t="shared" si="29"/>
        <v>0</v>
      </c>
      <c r="BL133" s="14" t="s">
        <v>105</v>
      </c>
      <c r="BM133" s="155" t="s">
        <v>249</v>
      </c>
    </row>
    <row r="134" spans="1:65" s="2" customFormat="1" ht="16.5" customHeight="1">
      <c r="A134" s="31"/>
      <c r="B134" s="32"/>
      <c r="C134" s="176" t="s">
        <v>69</v>
      </c>
      <c r="D134" s="176" t="s">
        <v>161</v>
      </c>
      <c r="E134" s="177" t="s">
        <v>250</v>
      </c>
      <c r="F134" s="178" t="s">
        <v>251</v>
      </c>
      <c r="G134" s="179" t="s">
        <v>117</v>
      </c>
      <c r="H134" s="180">
        <v>1320</v>
      </c>
      <c r="I134" s="181"/>
      <c r="J134" s="182">
        <f t="shared" si="20"/>
        <v>0</v>
      </c>
      <c r="K134" s="178" t="s">
        <v>19</v>
      </c>
      <c r="L134" s="183"/>
      <c r="M134" s="184" t="s">
        <v>19</v>
      </c>
      <c r="N134" s="185" t="s">
        <v>40</v>
      </c>
      <c r="O134" s="61"/>
      <c r="P134" s="153">
        <f t="shared" si="21"/>
        <v>0</v>
      </c>
      <c r="Q134" s="153">
        <v>0</v>
      </c>
      <c r="R134" s="153">
        <f t="shared" si="22"/>
        <v>0</v>
      </c>
      <c r="S134" s="153">
        <v>0</v>
      </c>
      <c r="T134" s="154">
        <f t="shared" si="2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5" t="s">
        <v>118</v>
      </c>
      <c r="AT134" s="155" t="s">
        <v>161</v>
      </c>
      <c r="AU134" s="155" t="s">
        <v>76</v>
      </c>
      <c r="AY134" s="14" t="s">
        <v>106</v>
      </c>
      <c r="BE134" s="156">
        <f t="shared" si="24"/>
        <v>0</v>
      </c>
      <c r="BF134" s="156">
        <f t="shared" si="25"/>
        <v>0</v>
      </c>
      <c r="BG134" s="156">
        <f t="shared" si="26"/>
        <v>0</v>
      </c>
      <c r="BH134" s="156">
        <f t="shared" si="27"/>
        <v>0</v>
      </c>
      <c r="BI134" s="156">
        <f t="shared" si="28"/>
        <v>0</v>
      </c>
      <c r="BJ134" s="14" t="s">
        <v>76</v>
      </c>
      <c r="BK134" s="156">
        <f t="shared" si="29"/>
        <v>0</v>
      </c>
      <c r="BL134" s="14" t="s">
        <v>105</v>
      </c>
      <c r="BM134" s="155" t="s">
        <v>252</v>
      </c>
    </row>
    <row r="135" spans="1:65" s="2" customFormat="1" ht="16.5" customHeight="1">
      <c r="A135" s="31"/>
      <c r="B135" s="32"/>
      <c r="C135" s="176" t="s">
        <v>69</v>
      </c>
      <c r="D135" s="176" t="s">
        <v>161</v>
      </c>
      <c r="E135" s="177" t="s">
        <v>253</v>
      </c>
      <c r="F135" s="178" t="s">
        <v>254</v>
      </c>
      <c r="G135" s="179" t="s">
        <v>117</v>
      </c>
      <c r="H135" s="180">
        <v>590</v>
      </c>
      <c r="I135" s="181"/>
      <c r="J135" s="182">
        <f t="shared" si="20"/>
        <v>0</v>
      </c>
      <c r="K135" s="178" t="s">
        <v>19</v>
      </c>
      <c r="L135" s="183"/>
      <c r="M135" s="184" t="s">
        <v>19</v>
      </c>
      <c r="N135" s="185" t="s">
        <v>40</v>
      </c>
      <c r="O135" s="61"/>
      <c r="P135" s="153">
        <f t="shared" si="21"/>
        <v>0</v>
      </c>
      <c r="Q135" s="153">
        <v>0</v>
      </c>
      <c r="R135" s="153">
        <f t="shared" si="22"/>
        <v>0</v>
      </c>
      <c r="S135" s="153">
        <v>0</v>
      </c>
      <c r="T135" s="154">
        <f t="shared" si="2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5" t="s">
        <v>118</v>
      </c>
      <c r="AT135" s="155" t="s">
        <v>161</v>
      </c>
      <c r="AU135" s="155" t="s">
        <v>76</v>
      </c>
      <c r="AY135" s="14" t="s">
        <v>106</v>
      </c>
      <c r="BE135" s="156">
        <f t="shared" si="24"/>
        <v>0</v>
      </c>
      <c r="BF135" s="156">
        <f t="shared" si="25"/>
        <v>0</v>
      </c>
      <c r="BG135" s="156">
        <f t="shared" si="26"/>
        <v>0</v>
      </c>
      <c r="BH135" s="156">
        <f t="shared" si="27"/>
        <v>0</v>
      </c>
      <c r="BI135" s="156">
        <f t="shared" si="28"/>
        <v>0</v>
      </c>
      <c r="BJ135" s="14" t="s">
        <v>76</v>
      </c>
      <c r="BK135" s="156">
        <f t="shared" si="29"/>
        <v>0</v>
      </c>
      <c r="BL135" s="14" t="s">
        <v>105</v>
      </c>
      <c r="BM135" s="155" t="s">
        <v>255</v>
      </c>
    </row>
    <row r="136" spans="1:65" s="2" customFormat="1" ht="16.5" customHeight="1">
      <c r="A136" s="31"/>
      <c r="B136" s="32"/>
      <c r="C136" s="176" t="s">
        <v>69</v>
      </c>
      <c r="D136" s="176" t="s">
        <v>161</v>
      </c>
      <c r="E136" s="177" t="s">
        <v>256</v>
      </c>
      <c r="F136" s="178" t="s">
        <v>257</v>
      </c>
      <c r="G136" s="179" t="s">
        <v>117</v>
      </c>
      <c r="H136" s="180">
        <v>60</v>
      </c>
      <c r="I136" s="181"/>
      <c r="J136" s="182">
        <f t="shared" si="20"/>
        <v>0</v>
      </c>
      <c r="K136" s="178" t="s">
        <v>19</v>
      </c>
      <c r="L136" s="183"/>
      <c r="M136" s="184" t="s">
        <v>19</v>
      </c>
      <c r="N136" s="185" t="s">
        <v>40</v>
      </c>
      <c r="O136" s="61"/>
      <c r="P136" s="153">
        <f t="shared" si="21"/>
        <v>0</v>
      </c>
      <c r="Q136" s="153">
        <v>0</v>
      </c>
      <c r="R136" s="153">
        <f t="shared" si="22"/>
        <v>0</v>
      </c>
      <c r="S136" s="153">
        <v>0</v>
      </c>
      <c r="T136" s="154">
        <f t="shared" si="2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5" t="s">
        <v>118</v>
      </c>
      <c r="AT136" s="155" t="s">
        <v>161</v>
      </c>
      <c r="AU136" s="155" t="s">
        <v>76</v>
      </c>
      <c r="AY136" s="14" t="s">
        <v>106</v>
      </c>
      <c r="BE136" s="156">
        <f t="shared" si="24"/>
        <v>0</v>
      </c>
      <c r="BF136" s="156">
        <f t="shared" si="25"/>
        <v>0</v>
      </c>
      <c r="BG136" s="156">
        <f t="shared" si="26"/>
        <v>0</v>
      </c>
      <c r="BH136" s="156">
        <f t="shared" si="27"/>
        <v>0</v>
      </c>
      <c r="BI136" s="156">
        <f t="shared" si="28"/>
        <v>0</v>
      </c>
      <c r="BJ136" s="14" t="s">
        <v>76</v>
      </c>
      <c r="BK136" s="156">
        <f t="shared" si="29"/>
        <v>0</v>
      </c>
      <c r="BL136" s="14" t="s">
        <v>105</v>
      </c>
      <c r="BM136" s="155" t="s">
        <v>258</v>
      </c>
    </row>
    <row r="137" spans="1:65" s="2" customFormat="1" ht="16.5" customHeight="1">
      <c r="A137" s="31"/>
      <c r="B137" s="32"/>
      <c r="C137" s="176" t="s">
        <v>69</v>
      </c>
      <c r="D137" s="176" t="s">
        <v>161</v>
      </c>
      <c r="E137" s="177" t="s">
        <v>259</v>
      </c>
      <c r="F137" s="178" t="s">
        <v>260</v>
      </c>
      <c r="G137" s="179" t="s">
        <v>117</v>
      </c>
      <c r="H137" s="180">
        <v>420</v>
      </c>
      <c r="I137" s="181"/>
      <c r="J137" s="182">
        <f t="shared" si="20"/>
        <v>0</v>
      </c>
      <c r="K137" s="178" t="s">
        <v>19</v>
      </c>
      <c r="L137" s="183"/>
      <c r="M137" s="184" t="s">
        <v>19</v>
      </c>
      <c r="N137" s="185" t="s">
        <v>40</v>
      </c>
      <c r="O137" s="61"/>
      <c r="P137" s="153">
        <f t="shared" si="21"/>
        <v>0</v>
      </c>
      <c r="Q137" s="153">
        <v>0</v>
      </c>
      <c r="R137" s="153">
        <f t="shared" si="22"/>
        <v>0</v>
      </c>
      <c r="S137" s="153">
        <v>0</v>
      </c>
      <c r="T137" s="154">
        <f t="shared" si="2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5" t="s">
        <v>118</v>
      </c>
      <c r="AT137" s="155" t="s">
        <v>161</v>
      </c>
      <c r="AU137" s="155" t="s">
        <v>76</v>
      </c>
      <c r="AY137" s="14" t="s">
        <v>106</v>
      </c>
      <c r="BE137" s="156">
        <f t="shared" si="24"/>
        <v>0</v>
      </c>
      <c r="BF137" s="156">
        <f t="shared" si="25"/>
        <v>0</v>
      </c>
      <c r="BG137" s="156">
        <f t="shared" si="26"/>
        <v>0</v>
      </c>
      <c r="BH137" s="156">
        <f t="shared" si="27"/>
        <v>0</v>
      </c>
      <c r="BI137" s="156">
        <f t="shared" si="28"/>
        <v>0</v>
      </c>
      <c r="BJ137" s="14" t="s">
        <v>76</v>
      </c>
      <c r="BK137" s="156">
        <f t="shared" si="29"/>
        <v>0</v>
      </c>
      <c r="BL137" s="14" t="s">
        <v>105</v>
      </c>
      <c r="BM137" s="155" t="s">
        <v>261</v>
      </c>
    </row>
    <row r="138" spans="1:65" s="2" customFormat="1" ht="16.5" customHeight="1">
      <c r="A138" s="31"/>
      <c r="B138" s="32"/>
      <c r="C138" s="176" t="s">
        <v>69</v>
      </c>
      <c r="D138" s="176" t="s">
        <v>161</v>
      </c>
      <c r="E138" s="177" t="s">
        <v>262</v>
      </c>
      <c r="F138" s="178" t="s">
        <v>263</v>
      </c>
      <c r="G138" s="179" t="s">
        <v>117</v>
      </c>
      <c r="H138" s="180">
        <v>120</v>
      </c>
      <c r="I138" s="181"/>
      <c r="J138" s="182">
        <f t="shared" si="20"/>
        <v>0</v>
      </c>
      <c r="K138" s="178" t="s">
        <v>19</v>
      </c>
      <c r="L138" s="183"/>
      <c r="M138" s="184" t="s">
        <v>19</v>
      </c>
      <c r="N138" s="185" t="s">
        <v>40</v>
      </c>
      <c r="O138" s="61"/>
      <c r="P138" s="153">
        <f t="shared" si="21"/>
        <v>0</v>
      </c>
      <c r="Q138" s="153">
        <v>0</v>
      </c>
      <c r="R138" s="153">
        <f t="shared" si="22"/>
        <v>0</v>
      </c>
      <c r="S138" s="153">
        <v>0</v>
      </c>
      <c r="T138" s="154">
        <f t="shared" si="2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5" t="s">
        <v>118</v>
      </c>
      <c r="AT138" s="155" t="s">
        <v>161</v>
      </c>
      <c r="AU138" s="155" t="s">
        <v>76</v>
      </c>
      <c r="AY138" s="14" t="s">
        <v>106</v>
      </c>
      <c r="BE138" s="156">
        <f t="shared" si="24"/>
        <v>0</v>
      </c>
      <c r="BF138" s="156">
        <f t="shared" si="25"/>
        <v>0</v>
      </c>
      <c r="BG138" s="156">
        <f t="shared" si="26"/>
        <v>0</v>
      </c>
      <c r="BH138" s="156">
        <f t="shared" si="27"/>
        <v>0</v>
      </c>
      <c r="BI138" s="156">
        <f t="shared" si="28"/>
        <v>0</v>
      </c>
      <c r="BJ138" s="14" t="s">
        <v>76</v>
      </c>
      <c r="BK138" s="156">
        <f t="shared" si="29"/>
        <v>0</v>
      </c>
      <c r="BL138" s="14" t="s">
        <v>105</v>
      </c>
      <c r="BM138" s="155" t="s">
        <v>264</v>
      </c>
    </row>
    <row r="139" spans="1:65" s="2" customFormat="1" ht="16.5" customHeight="1">
      <c r="A139" s="31"/>
      <c r="B139" s="32"/>
      <c r="C139" s="176" t="s">
        <v>69</v>
      </c>
      <c r="D139" s="176" t="s">
        <v>161</v>
      </c>
      <c r="E139" s="177" t="s">
        <v>265</v>
      </c>
      <c r="F139" s="178" t="s">
        <v>266</v>
      </c>
      <c r="G139" s="179" t="s">
        <v>117</v>
      </c>
      <c r="H139" s="180">
        <v>5</v>
      </c>
      <c r="I139" s="181"/>
      <c r="J139" s="182">
        <f t="shared" si="20"/>
        <v>0</v>
      </c>
      <c r="K139" s="178" t="s">
        <v>19</v>
      </c>
      <c r="L139" s="183"/>
      <c r="M139" s="184" t="s">
        <v>19</v>
      </c>
      <c r="N139" s="185" t="s">
        <v>40</v>
      </c>
      <c r="O139" s="61"/>
      <c r="P139" s="153">
        <f t="shared" si="21"/>
        <v>0</v>
      </c>
      <c r="Q139" s="153">
        <v>0</v>
      </c>
      <c r="R139" s="153">
        <f t="shared" si="22"/>
        <v>0</v>
      </c>
      <c r="S139" s="153">
        <v>0</v>
      </c>
      <c r="T139" s="154">
        <f t="shared" si="2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5" t="s">
        <v>118</v>
      </c>
      <c r="AT139" s="155" t="s">
        <v>161</v>
      </c>
      <c r="AU139" s="155" t="s">
        <v>76</v>
      </c>
      <c r="AY139" s="14" t="s">
        <v>106</v>
      </c>
      <c r="BE139" s="156">
        <f t="shared" si="24"/>
        <v>0</v>
      </c>
      <c r="BF139" s="156">
        <f t="shared" si="25"/>
        <v>0</v>
      </c>
      <c r="BG139" s="156">
        <f t="shared" si="26"/>
        <v>0</v>
      </c>
      <c r="BH139" s="156">
        <f t="shared" si="27"/>
        <v>0</v>
      </c>
      <c r="BI139" s="156">
        <f t="shared" si="28"/>
        <v>0</v>
      </c>
      <c r="BJ139" s="14" t="s">
        <v>76</v>
      </c>
      <c r="BK139" s="156">
        <f t="shared" si="29"/>
        <v>0</v>
      </c>
      <c r="BL139" s="14" t="s">
        <v>105</v>
      </c>
      <c r="BM139" s="155" t="s">
        <v>267</v>
      </c>
    </row>
    <row r="140" spans="1:65" s="2" customFormat="1" ht="16.5" customHeight="1">
      <c r="A140" s="31"/>
      <c r="B140" s="32"/>
      <c r="C140" s="176" t="s">
        <v>69</v>
      </c>
      <c r="D140" s="176" t="s">
        <v>161</v>
      </c>
      <c r="E140" s="177" t="s">
        <v>268</v>
      </c>
      <c r="F140" s="178" t="s">
        <v>269</v>
      </c>
      <c r="G140" s="179" t="s">
        <v>117</v>
      </c>
      <c r="H140" s="180">
        <v>90</v>
      </c>
      <c r="I140" s="181"/>
      <c r="J140" s="182">
        <f t="shared" si="20"/>
        <v>0</v>
      </c>
      <c r="K140" s="178" t="s">
        <v>19</v>
      </c>
      <c r="L140" s="183"/>
      <c r="M140" s="184" t="s">
        <v>19</v>
      </c>
      <c r="N140" s="185" t="s">
        <v>40</v>
      </c>
      <c r="O140" s="61"/>
      <c r="P140" s="153">
        <f t="shared" si="21"/>
        <v>0</v>
      </c>
      <c r="Q140" s="153">
        <v>0</v>
      </c>
      <c r="R140" s="153">
        <f t="shared" si="22"/>
        <v>0</v>
      </c>
      <c r="S140" s="153">
        <v>0</v>
      </c>
      <c r="T140" s="154">
        <f t="shared" si="2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5" t="s">
        <v>118</v>
      </c>
      <c r="AT140" s="155" t="s">
        <v>161</v>
      </c>
      <c r="AU140" s="155" t="s">
        <v>76</v>
      </c>
      <c r="AY140" s="14" t="s">
        <v>106</v>
      </c>
      <c r="BE140" s="156">
        <f t="shared" si="24"/>
        <v>0</v>
      </c>
      <c r="BF140" s="156">
        <f t="shared" si="25"/>
        <v>0</v>
      </c>
      <c r="BG140" s="156">
        <f t="shared" si="26"/>
        <v>0</v>
      </c>
      <c r="BH140" s="156">
        <f t="shared" si="27"/>
        <v>0</v>
      </c>
      <c r="BI140" s="156">
        <f t="shared" si="28"/>
        <v>0</v>
      </c>
      <c r="BJ140" s="14" t="s">
        <v>76</v>
      </c>
      <c r="BK140" s="156">
        <f t="shared" si="29"/>
        <v>0</v>
      </c>
      <c r="BL140" s="14" t="s">
        <v>105</v>
      </c>
      <c r="BM140" s="155" t="s">
        <v>270</v>
      </c>
    </row>
    <row r="141" spans="1:65" s="2" customFormat="1" ht="16.5" customHeight="1">
      <c r="A141" s="31"/>
      <c r="B141" s="32"/>
      <c r="C141" s="176" t="s">
        <v>69</v>
      </c>
      <c r="D141" s="176" t="s">
        <v>161</v>
      </c>
      <c r="E141" s="177" t="s">
        <v>271</v>
      </c>
      <c r="F141" s="178" t="s">
        <v>272</v>
      </c>
      <c r="G141" s="179" t="s">
        <v>117</v>
      </c>
      <c r="H141" s="180">
        <v>10</v>
      </c>
      <c r="I141" s="181"/>
      <c r="J141" s="182">
        <f t="shared" si="20"/>
        <v>0</v>
      </c>
      <c r="K141" s="178" t="s">
        <v>19</v>
      </c>
      <c r="L141" s="183"/>
      <c r="M141" s="184" t="s">
        <v>19</v>
      </c>
      <c r="N141" s="185" t="s">
        <v>40</v>
      </c>
      <c r="O141" s="61"/>
      <c r="P141" s="153">
        <f t="shared" si="21"/>
        <v>0</v>
      </c>
      <c r="Q141" s="153">
        <v>0</v>
      </c>
      <c r="R141" s="153">
        <f t="shared" si="22"/>
        <v>0</v>
      </c>
      <c r="S141" s="153">
        <v>0</v>
      </c>
      <c r="T141" s="154">
        <f t="shared" si="2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5" t="s">
        <v>118</v>
      </c>
      <c r="AT141" s="155" t="s">
        <v>161</v>
      </c>
      <c r="AU141" s="155" t="s">
        <v>76</v>
      </c>
      <c r="AY141" s="14" t="s">
        <v>106</v>
      </c>
      <c r="BE141" s="156">
        <f t="shared" si="24"/>
        <v>0</v>
      </c>
      <c r="BF141" s="156">
        <f t="shared" si="25"/>
        <v>0</v>
      </c>
      <c r="BG141" s="156">
        <f t="shared" si="26"/>
        <v>0</v>
      </c>
      <c r="BH141" s="156">
        <f t="shared" si="27"/>
        <v>0</v>
      </c>
      <c r="BI141" s="156">
        <f t="shared" si="28"/>
        <v>0</v>
      </c>
      <c r="BJ141" s="14" t="s">
        <v>76</v>
      </c>
      <c r="BK141" s="156">
        <f t="shared" si="29"/>
        <v>0</v>
      </c>
      <c r="BL141" s="14" t="s">
        <v>105</v>
      </c>
      <c r="BM141" s="155" t="s">
        <v>273</v>
      </c>
    </row>
    <row r="142" spans="1:65" s="2" customFormat="1" ht="16.5" customHeight="1">
      <c r="A142" s="31"/>
      <c r="B142" s="32"/>
      <c r="C142" s="176" t="s">
        <v>69</v>
      </c>
      <c r="D142" s="176" t="s">
        <v>161</v>
      </c>
      <c r="E142" s="177" t="s">
        <v>274</v>
      </c>
      <c r="F142" s="178" t="s">
        <v>275</v>
      </c>
      <c r="G142" s="179" t="s">
        <v>117</v>
      </c>
      <c r="H142" s="180">
        <v>120</v>
      </c>
      <c r="I142" s="181"/>
      <c r="J142" s="182">
        <f t="shared" si="20"/>
        <v>0</v>
      </c>
      <c r="K142" s="178" t="s">
        <v>19</v>
      </c>
      <c r="L142" s="183"/>
      <c r="M142" s="184" t="s">
        <v>19</v>
      </c>
      <c r="N142" s="185" t="s">
        <v>40</v>
      </c>
      <c r="O142" s="61"/>
      <c r="P142" s="153">
        <f t="shared" si="21"/>
        <v>0</v>
      </c>
      <c r="Q142" s="153">
        <v>0</v>
      </c>
      <c r="R142" s="153">
        <f t="shared" si="22"/>
        <v>0</v>
      </c>
      <c r="S142" s="153">
        <v>0</v>
      </c>
      <c r="T142" s="154">
        <f t="shared" si="2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5" t="s">
        <v>118</v>
      </c>
      <c r="AT142" s="155" t="s">
        <v>161</v>
      </c>
      <c r="AU142" s="155" t="s">
        <v>76</v>
      </c>
      <c r="AY142" s="14" t="s">
        <v>106</v>
      </c>
      <c r="BE142" s="156">
        <f t="shared" si="24"/>
        <v>0</v>
      </c>
      <c r="BF142" s="156">
        <f t="shared" si="25"/>
        <v>0</v>
      </c>
      <c r="BG142" s="156">
        <f t="shared" si="26"/>
        <v>0</v>
      </c>
      <c r="BH142" s="156">
        <f t="shared" si="27"/>
        <v>0</v>
      </c>
      <c r="BI142" s="156">
        <f t="shared" si="28"/>
        <v>0</v>
      </c>
      <c r="BJ142" s="14" t="s">
        <v>76</v>
      </c>
      <c r="BK142" s="156">
        <f t="shared" si="29"/>
        <v>0</v>
      </c>
      <c r="BL142" s="14" t="s">
        <v>105</v>
      </c>
      <c r="BM142" s="155" t="s">
        <v>276</v>
      </c>
    </row>
    <row r="143" spans="1:65" s="2" customFormat="1" ht="16.5" customHeight="1">
      <c r="A143" s="31"/>
      <c r="B143" s="32"/>
      <c r="C143" s="176" t="s">
        <v>69</v>
      </c>
      <c r="D143" s="176" t="s">
        <v>161</v>
      </c>
      <c r="E143" s="177" t="s">
        <v>277</v>
      </c>
      <c r="F143" s="178" t="s">
        <v>278</v>
      </c>
      <c r="G143" s="179" t="s">
        <v>145</v>
      </c>
      <c r="H143" s="180">
        <v>15</v>
      </c>
      <c r="I143" s="181"/>
      <c r="J143" s="182">
        <f t="shared" si="20"/>
        <v>0</v>
      </c>
      <c r="K143" s="178" t="s">
        <v>19</v>
      </c>
      <c r="L143" s="183"/>
      <c r="M143" s="184" t="s">
        <v>19</v>
      </c>
      <c r="N143" s="185" t="s">
        <v>40</v>
      </c>
      <c r="O143" s="61"/>
      <c r="P143" s="153">
        <f t="shared" si="21"/>
        <v>0</v>
      </c>
      <c r="Q143" s="153">
        <v>0</v>
      </c>
      <c r="R143" s="153">
        <f t="shared" si="22"/>
        <v>0</v>
      </c>
      <c r="S143" s="153">
        <v>0</v>
      </c>
      <c r="T143" s="154">
        <f t="shared" si="2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5" t="s">
        <v>118</v>
      </c>
      <c r="AT143" s="155" t="s">
        <v>161</v>
      </c>
      <c r="AU143" s="155" t="s">
        <v>76</v>
      </c>
      <c r="AY143" s="14" t="s">
        <v>106</v>
      </c>
      <c r="BE143" s="156">
        <f t="shared" si="24"/>
        <v>0</v>
      </c>
      <c r="BF143" s="156">
        <f t="shared" si="25"/>
        <v>0</v>
      </c>
      <c r="BG143" s="156">
        <f t="shared" si="26"/>
        <v>0</v>
      </c>
      <c r="BH143" s="156">
        <f t="shared" si="27"/>
        <v>0</v>
      </c>
      <c r="BI143" s="156">
        <f t="shared" si="28"/>
        <v>0</v>
      </c>
      <c r="BJ143" s="14" t="s">
        <v>76</v>
      </c>
      <c r="BK143" s="156">
        <f t="shared" si="29"/>
        <v>0</v>
      </c>
      <c r="BL143" s="14" t="s">
        <v>105</v>
      </c>
      <c r="BM143" s="155" t="s">
        <v>279</v>
      </c>
    </row>
    <row r="144" spans="1:47" s="2" customFormat="1" ht="19.5">
      <c r="A144" s="31"/>
      <c r="B144" s="32"/>
      <c r="C144" s="33"/>
      <c r="D144" s="157" t="s">
        <v>109</v>
      </c>
      <c r="E144" s="33"/>
      <c r="F144" s="158" t="s">
        <v>280</v>
      </c>
      <c r="G144" s="33"/>
      <c r="H144" s="33"/>
      <c r="I144" s="159"/>
      <c r="J144" s="33"/>
      <c r="K144" s="33"/>
      <c r="L144" s="36"/>
      <c r="M144" s="160"/>
      <c r="N144" s="161"/>
      <c r="O144" s="61"/>
      <c r="P144" s="61"/>
      <c r="Q144" s="61"/>
      <c r="R144" s="61"/>
      <c r="S144" s="61"/>
      <c r="T144" s="62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109</v>
      </c>
      <c r="AU144" s="14" t="s">
        <v>76</v>
      </c>
    </row>
    <row r="145" spans="1:65" s="2" customFormat="1" ht="16.5" customHeight="1">
      <c r="A145" s="31"/>
      <c r="B145" s="32"/>
      <c r="C145" s="144" t="s">
        <v>69</v>
      </c>
      <c r="D145" s="144" t="s">
        <v>101</v>
      </c>
      <c r="E145" s="145" t="s">
        <v>281</v>
      </c>
      <c r="F145" s="146" t="s">
        <v>282</v>
      </c>
      <c r="G145" s="147" t="s">
        <v>117</v>
      </c>
      <c r="H145" s="148">
        <v>2880</v>
      </c>
      <c r="I145" s="149"/>
      <c r="J145" s="150">
        <f>ROUND(I145*H145,2)</f>
        <v>0</v>
      </c>
      <c r="K145" s="146" t="s">
        <v>19</v>
      </c>
      <c r="L145" s="36"/>
      <c r="M145" s="151" t="s">
        <v>19</v>
      </c>
      <c r="N145" s="152" t="s">
        <v>40</v>
      </c>
      <c r="O145" s="61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5" t="s">
        <v>105</v>
      </c>
      <c r="AT145" s="155" t="s">
        <v>101</v>
      </c>
      <c r="AU145" s="155" t="s">
        <v>76</v>
      </c>
      <c r="AY145" s="14" t="s">
        <v>106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4" t="s">
        <v>76</v>
      </c>
      <c r="BK145" s="156">
        <f>ROUND(I145*H145,2)</f>
        <v>0</v>
      </c>
      <c r="BL145" s="14" t="s">
        <v>105</v>
      </c>
      <c r="BM145" s="155" t="s">
        <v>283</v>
      </c>
    </row>
    <row r="146" spans="1:65" s="2" customFormat="1" ht="16.5" customHeight="1">
      <c r="A146" s="31"/>
      <c r="B146" s="32"/>
      <c r="C146" s="144" t="s">
        <v>69</v>
      </c>
      <c r="D146" s="144" t="s">
        <v>101</v>
      </c>
      <c r="E146" s="145" t="s">
        <v>284</v>
      </c>
      <c r="F146" s="146" t="s">
        <v>285</v>
      </c>
      <c r="G146" s="147" t="s">
        <v>117</v>
      </c>
      <c r="H146" s="148">
        <v>95</v>
      </c>
      <c r="I146" s="149"/>
      <c r="J146" s="150">
        <f>ROUND(I146*H146,2)</f>
        <v>0</v>
      </c>
      <c r="K146" s="146" t="s">
        <v>19</v>
      </c>
      <c r="L146" s="36"/>
      <c r="M146" s="151" t="s">
        <v>19</v>
      </c>
      <c r="N146" s="152" t="s">
        <v>40</v>
      </c>
      <c r="O146" s="61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5" t="s">
        <v>105</v>
      </c>
      <c r="AT146" s="155" t="s">
        <v>101</v>
      </c>
      <c r="AU146" s="155" t="s">
        <v>76</v>
      </c>
      <c r="AY146" s="14" t="s">
        <v>106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4" t="s">
        <v>76</v>
      </c>
      <c r="BK146" s="156">
        <f>ROUND(I146*H146,2)</f>
        <v>0</v>
      </c>
      <c r="BL146" s="14" t="s">
        <v>105</v>
      </c>
      <c r="BM146" s="155" t="s">
        <v>286</v>
      </c>
    </row>
    <row r="147" spans="1:65" s="2" customFormat="1" ht="16.5" customHeight="1">
      <c r="A147" s="31"/>
      <c r="B147" s="32"/>
      <c r="C147" s="144" t="s">
        <v>69</v>
      </c>
      <c r="D147" s="144" t="s">
        <v>101</v>
      </c>
      <c r="E147" s="145" t="s">
        <v>287</v>
      </c>
      <c r="F147" s="146" t="s">
        <v>288</v>
      </c>
      <c r="G147" s="147" t="s">
        <v>117</v>
      </c>
      <c r="H147" s="148">
        <v>225</v>
      </c>
      <c r="I147" s="149"/>
      <c r="J147" s="150">
        <f>ROUND(I147*H147,2)</f>
        <v>0</v>
      </c>
      <c r="K147" s="146" t="s">
        <v>19</v>
      </c>
      <c r="L147" s="36"/>
      <c r="M147" s="151" t="s">
        <v>19</v>
      </c>
      <c r="N147" s="152" t="s">
        <v>40</v>
      </c>
      <c r="O147" s="61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5" t="s">
        <v>105</v>
      </c>
      <c r="AT147" s="155" t="s">
        <v>101</v>
      </c>
      <c r="AU147" s="155" t="s">
        <v>76</v>
      </c>
      <c r="AY147" s="14" t="s">
        <v>106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4" t="s">
        <v>76</v>
      </c>
      <c r="BK147" s="156">
        <f>ROUND(I147*H147,2)</f>
        <v>0</v>
      </c>
      <c r="BL147" s="14" t="s">
        <v>105</v>
      </c>
      <c r="BM147" s="155" t="s">
        <v>289</v>
      </c>
    </row>
    <row r="148" spans="1:65" s="2" customFormat="1" ht="16.5" customHeight="1">
      <c r="A148" s="31"/>
      <c r="B148" s="32"/>
      <c r="C148" s="144" t="s">
        <v>69</v>
      </c>
      <c r="D148" s="144" t="s">
        <v>101</v>
      </c>
      <c r="E148" s="145" t="s">
        <v>290</v>
      </c>
      <c r="F148" s="146" t="s">
        <v>291</v>
      </c>
      <c r="G148" s="147" t="s">
        <v>145</v>
      </c>
      <c r="H148" s="148">
        <v>15</v>
      </c>
      <c r="I148" s="149"/>
      <c r="J148" s="150">
        <f>ROUND(I148*H148,2)</f>
        <v>0</v>
      </c>
      <c r="K148" s="146" t="s">
        <v>19</v>
      </c>
      <c r="L148" s="36"/>
      <c r="M148" s="151" t="s">
        <v>19</v>
      </c>
      <c r="N148" s="152" t="s">
        <v>40</v>
      </c>
      <c r="O148" s="61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5" t="s">
        <v>105</v>
      </c>
      <c r="AT148" s="155" t="s">
        <v>101</v>
      </c>
      <c r="AU148" s="155" t="s">
        <v>76</v>
      </c>
      <c r="AY148" s="14" t="s">
        <v>106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4" t="s">
        <v>76</v>
      </c>
      <c r="BK148" s="156">
        <f>ROUND(I148*H148,2)</f>
        <v>0</v>
      </c>
      <c r="BL148" s="14" t="s">
        <v>105</v>
      </c>
      <c r="BM148" s="155" t="s">
        <v>292</v>
      </c>
    </row>
    <row r="149" spans="1:47" s="2" customFormat="1" ht="19.5">
      <c r="A149" s="31"/>
      <c r="B149" s="32"/>
      <c r="C149" s="33"/>
      <c r="D149" s="157" t="s">
        <v>109</v>
      </c>
      <c r="E149" s="33"/>
      <c r="F149" s="158" t="s">
        <v>293</v>
      </c>
      <c r="G149" s="33"/>
      <c r="H149" s="33"/>
      <c r="I149" s="159"/>
      <c r="J149" s="33"/>
      <c r="K149" s="33"/>
      <c r="L149" s="36"/>
      <c r="M149" s="160"/>
      <c r="N149" s="161"/>
      <c r="O149" s="61"/>
      <c r="P149" s="61"/>
      <c r="Q149" s="61"/>
      <c r="R149" s="61"/>
      <c r="S149" s="61"/>
      <c r="T149" s="62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109</v>
      </c>
      <c r="AU149" s="14" t="s">
        <v>76</v>
      </c>
    </row>
    <row r="150" spans="1:65" s="2" customFormat="1" ht="16.5" customHeight="1">
      <c r="A150" s="31"/>
      <c r="B150" s="32"/>
      <c r="C150" s="176" t="s">
        <v>69</v>
      </c>
      <c r="D150" s="176" t="s">
        <v>161</v>
      </c>
      <c r="E150" s="177" t="s">
        <v>294</v>
      </c>
      <c r="F150" s="178" t="s">
        <v>295</v>
      </c>
      <c r="G150" s="179" t="s">
        <v>145</v>
      </c>
      <c r="H150" s="180">
        <v>88</v>
      </c>
      <c r="I150" s="181"/>
      <c r="J150" s="182">
        <f>ROUND(I150*H150,2)</f>
        <v>0</v>
      </c>
      <c r="K150" s="178" t="s">
        <v>19</v>
      </c>
      <c r="L150" s="183"/>
      <c r="M150" s="184" t="s">
        <v>19</v>
      </c>
      <c r="N150" s="185" t="s">
        <v>40</v>
      </c>
      <c r="O150" s="61"/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5" t="s">
        <v>118</v>
      </c>
      <c r="AT150" s="155" t="s">
        <v>161</v>
      </c>
      <c r="AU150" s="155" t="s">
        <v>76</v>
      </c>
      <c r="AY150" s="14" t="s">
        <v>106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4" t="s">
        <v>76</v>
      </c>
      <c r="BK150" s="156">
        <f>ROUND(I150*H150,2)</f>
        <v>0</v>
      </c>
      <c r="BL150" s="14" t="s">
        <v>105</v>
      </c>
      <c r="BM150" s="155" t="s">
        <v>296</v>
      </c>
    </row>
    <row r="151" spans="1:65" s="2" customFormat="1" ht="16.5" customHeight="1">
      <c r="A151" s="31"/>
      <c r="B151" s="32"/>
      <c r="C151" s="176" t="s">
        <v>69</v>
      </c>
      <c r="D151" s="176" t="s">
        <v>161</v>
      </c>
      <c r="E151" s="177" t="s">
        <v>297</v>
      </c>
      <c r="F151" s="178" t="s">
        <v>298</v>
      </c>
      <c r="G151" s="179" t="s">
        <v>145</v>
      </c>
      <c r="H151" s="180">
        <v>30</v>
      </c>
      <c r="I151" s="181"/>
      <c r="J151" s="182">
        <f>ROUND(I151*H151,2)</f>
        <v>0</v>
      </c>
      <c r="K151" s="178" t="s">
        <v>19</v>
      </c>
      <c r="L151" s="183"/>
      <c r="M151" s="184" t="s">
        <v>19</v>
      </c>
      <c r="N151" s="185" t="s">
        <v>40</v>
      </c>
      <c r="O151" s="61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5" t="s">
        <v>118</v>
      </c>
      <c r="AT151" s="155" t="s">
        <v>161</v>
      </c>
      <c r="AU151" s="155" t="s">
        <v>76</v>
      </c>
      <c r="AY151" s="14" t="s">
        <v>106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4" t="s">
        <v>76</v>
      </c>
      <c r="BK151" s="156">
        <f>ROUND(I151*H151,2)</f>
        <v>0</v>
      </c>
      <c r="BL151" s="14" t="s">
        <v>105</v>
      </c>
      <c r="BM151" s="155" t="s">
        <v>299</v>
      </c>
    </row>
    <row r="152" spans="1:47" s="2" customFormat="1" ht="19.5">
      <c r="A152" s="31"/>
      <c r="B152" s="32"/>
      <c r="C152" s="33"/>
      <c r="D152" s="157" t="s">
        <v>109</v>
      </c>
      <c r="E152" s="33"/>
      <c r="F152" s="158" t="s">
        <v>300</v>
      </c>
      <c r="G152" s="33"/>
      <c r="H152" s="33"/>
      <c r="I152" s="159"/>
      <c r="J152" s="33"/>
      <c r="K152" s="33"/>
      <c r="L152" s="36"/>
      <c r="M152" s="160"/>
      <c r="N152" s="161"/>
      <c r="O152" s="61"/>
      <c r="P152" s="61"/>
      <c r="Q152" s="61"/>
      <c r="R152" s="61"/>
      <c r="S152" s="61"/>
      <c r="T152" s="62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109</v>
      </c>
      <c r="AU152" s="14" t="s">
        <v>76</v>
      </c>
    </row>
    <row r="153" spans="1:65" s="2" customFormat="1" ht="16.5" customHeight="1">
      <c r="A153" s="31"/>
      <c r="B153" s="32"/>
      <c r="C153" s="144" t="s">
        <v>69</v>
      </c>
      <c r="D153" s="144" t="s">
        <v>101</v>
      </c>
      <c r="E153" s="145" t="s">
        <v>301</v>
      </c>
      <c r="F153" s="146" t="s">
        <v>302</v>
      </c>
      <c r="G153" s="147" t="s">
        <v>145</v>
      </c>
      <c r="H153" s="148">
        <v>118</v>
      </c>
      <c r="I153" s="149"/>
      <c r="J153" s="150">
        <f>ROUND(I153*H153,2)</f>
        <v>0</v>
      </c>
      <c r="K153" s="146" t="s">
        <v>19</v>
      </c>
      <c r="L153" s="36"/>
      <c r="M153" s="151" t="s">
        <v>19</v>
      </c>
      <c r="N153" s="152" t="s">
        <v>40</v>
      </c>
      <c r="O153" s="61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5" t="s">
        <v>105</v>
      </c>
      <c r="AT153" s="155" t="s">
        <v>101</v>
      </c>
      <c r="AU153" s="155" t="s">
        <v>76</v>
      </c>
      <c r="AY153" s="14" t="s">
        <v>106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4" t="s">
        <v>76</v>
      </c>
      <c r="BK153" s="156">
        <f>ROUND(I153*H153,2)</f>
        <v>0</v>
      </c>
      <c r="BL153" s="14" t="s">
        <v>105</v>
      </c>
      <c r="BM153" s="155" t="s">
        <v>303</v>
      </c>
    </row>
    <row r="154" spans="1:47" s="2" customFormat="1" ht="19.5">
      <c r="A154" s="31"/>
      <c r="B154" s="32"/>
      <c r="C154" s="33"/>
      <c r="D154" s="157" t="s">
        <v>109</v>
      </c>
      <c r="E154" s="33"/>
      <c r="F154" s="158" t="s">
        <v>304</v>
      </c>
      <c r="G154" s="33"/>
      <c r="H154" s="33"/>
      <c r="I154" s="159"/>
      <c r="J154" s="33"/>
      <c r="K154" s="33"/>
      <c r="L154" s="36"/>
      <c r="M154" s="160"/>
      <c r="N154" s="161"/>
      <c r="O154" s="61"/>
      <c r="P154" s="61"/>
      <c r="Q154" s="61"/>
      <c r="R154" s="61"/>
      <c r="S154" s="61"/>
      <c r="T154" s="62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109</v>
      </c>
      <c r="AU154" s="14" t="s">
        <v>76</v>
      </c>
    </row>
    <row r="155" spans="1:65" s="2" customFormat="1" ht="16.5" customHeight="1">
      <c r="A155" s="31"/>
      <c r="B155" s="32"/>
      <c r="C155" s="176" t="s">
        <v>69</v>
      </c>
      <c r="D155" s="176" t="s">
        <v>161</v>
      </c>
      <c r="E155" s="177" t="s">
        <v>305</v>
      </c>
      <c r="F155" s="178" t="s">
        <v>306</v>
      </c>
      <c r="G155" s="179" t="s">
        <v>145</v>
      </c>
      <c r="H155" s="180">
        <v>4</v>
      </c>
      <c r="I155" s="181"/>
      <c r="J155" s="182">
        <f>ROUND(I155*H155,2)</f>
        <v>0</v>
      </c>
      <c r="K155" s="178" t="s">
        <v>19</v>
      </c>
      <c r="L155" s="183"/>
      <c r="M155" s="184" t="s">
        <v>19</v>
      </c>
      <c r="N155" s="185" t="s">
        <v>40</v>
      </c>
      <c r="O155" s="61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5" t="s">
        <v>118</v>
      </c>
      <c r="AT155" s="155" t="s">
        <v>161</v>
      </c>
      <c r="AU155" s="155" t="s">
        <v>76</v>
      </c>
      <c r="AY155" s="14" t="s">
        <v>106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4" t="s">
        <v>76</v>
      </c>
      <c r="BK155" s="156">
        <f>ROUND(I155*H155,2)</f>
        <v>0</v>
      </c>
      <c r="BL155" s="14" t="s">
        <v>105</v>
      </c>
      <c r="BM155" s="155" t="s">
        <v>307</v>
      </c>
    </row>
    <row r="156" spans="1:47" s="2" customFormat="1" ht="19.5">
      <c r="A156" s="31"/>
      <c r="B156" s="32"/>
      <c r="C156" s="33"/>
      <c r="D156" s="157" t="s">
        <v>109</v>
      </c>
      <c r="E156" s="33"/>
      <c r="F156" s="158" t="s">
        <v>308</v>
      </c>
      <c r="G156" s="33"/>
      <c r="H156" s="33"/>
      <c r="I156" s="159"/>
      <c r="J156" s="33"/>
      <c r="K156" s="33"/>
      <c r="L156" s="36"/>
      <c r="M156" s="160"/>
      <c r="N156" s="161"/>
      <c r="O156" s="61"/>
      <c r="P156" s="61"/>
      <c r="Q156" s="61"/>
      <c r="R156" s="61"/>
      <c r="S156" s="61"/>
      <c r="T156" s="62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109</v>
      </c>
      <c r="AU156" s="14" t="s">
        <v>76</v>
      </c>
    </row>
    <row r="157" spans="1:65" s="2" customFormat="1" ht="16.5" customHeight="1">
      <c r="A157" s="31"/>
      <c r="B157" s="32"/>
      <c r="C157" s="144" t="s">
        <v>69</v>
      </c>
      <c r="D157" s="144" t="s">
        <v>101</v>
      </c>
      <c r="E157" s="145" t="s">
        <v>309</v>
      </c>
      <c r="F157" s="146" t="s">
        <v>310</v>
      </c>
      <c r="G157" s="147" t="s">
        <v>145</v>
      </c>
      <c r="H157" s="148">
        <v>4</v>
      </c>
      <c r="I157" s="149"/>
      <c r="J157" s="150">
        <f>ROUND(I157*H157,2)</f>
        <v>0</v>
      </c>
      <c r="K157" s="146" t="s">
        <v>19</v>
      </c>
      <c r="L157" s="36"/>
      <c r="M157" s="151" t="s">
        <v>19</v>
      </c>
      <c r="N157" s="152" t="s">
        <v>40</v>
      </c>
      <c r="O157" s="61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5" t="s">
        <v>105</v>
      </c>
      <c r="AT157" s="155" t="s">
        <v>101</v>
      </c>
      <c r="AU157" s="155" t="s">
        <v>76</v>
      </c>
      <c r="AY157" s="14" t="s">
        <v>106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4" t="s">
        <v>76</v>
      </c>
      <c r="BK157" s="156">
        <f>ROUND(I157*H157,2)</f>
        <v>0</v>
      </c>
      <c r="BL157" s="14" t="s">
        <v>105</v>
      </c>
      <c r="BM157" s="155" t="s">
        <v>311</v>
      </c>
    </row>
    <row r="158" spans="1:47" s="2" customFormat="1" ht="19.5">
      <c r="A158" s="31"/>
      <c r="B158" s="32"/>
      <c r="C158" s="33"/>
      <c r="D158" s="157" t="s">
        <v>109</v>
      </c>
      <c r="E158" s="33"/>
      <c r="F158" s="158" t="s">
        <v>312</v>
      </c>
      <c r="G158" s="33"/>
      <c r="H158" s="33"/>
      <c r="I158" s="159"/>
      <c r="J158" s="33"/>
      <c r="K158" s="33"/>
      <c r="L158" s="36"/>
      <c r="M158" s="160"/>
      <c r="N158" s="161"/>
      <c r="O158" s="61"/>
      <c r="P158" s="61"/>
      <c r="Q158" s="61"/>
      <c r="R158" s="61"/>
      <c r="S158" s="61"/>
      <c r="T158" s="62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109</v>
      </c>
      <c r="AU158" s="14" t="s">
        <v>76</v>
      </c>
    </row>
    <row r="159" spans="1:65" s="2" customFormat="1" ht="16.5" customHeight="1">
      <c r="A159" s="31"/>
      <c r="B159" s="32"/>
      <c r="C159" s="144" t="s">
        <v>69</v>
      </c>
      <c r="D159" s="144" t="s">
        <v>101</v>
      </c>
      <c r="E159" s="145" t="s">
        <v>313</v>
      </c>
      <c r="F159" s="146" t="s">
        <v>314</v>
      </c>
      <c r="G159" s="147" t="s">
        <v>104</v>
      </c>
      <c r="H159" s="148">
        <v>1450</v>
      </c>
      <c r="I159" s="149"/>
      <c r="J159" s="150">
        <f>ROUND(I159*H159,2)</f>
        <v>0</v>
      </c>
      <c r="K159" s="146" t="s">
        <v>19</v>
      </c>
      <c r="L159" s="36"/>
      <c r="M159" s="151" t="s">
        <v>19</v>
      </c>
      <c r="N159" s="152" t="s">
        <v>40</v>
      </c>
      <c r="O159" s="61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5" t="s">
        <v>105</v>
      </c>
      <c r="AT159" s="155" t="s">
        <v>101</v>
      </c>
      <c r="AU159" s="155" t="s">
        <v>76</v>
      </c>
      <c r="AY159" s="14" t="s">
        <v>106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4" t="s">
        <v>76</v>
      </c>
      <c r="BK159" s="156">
        <f>ROUND(I159*H159,2)</f>
        <v>0</v>
      </c>
      <c r="BL159" s="14" t="s">
        <v>105</v>
      </c>
      <c r="BM159" s="155" t="s">
        <v>315</v>
      </c>
    </row>
    <row r="160" spans="1:65" s="2" customFormat="1" ht="16.5" customHeight="1">
      <c r="A160" s="31"/>
      <c r="B160" s="32"/>
      <c r="C160" s="144" t="s">
        <v>69</v>
      </c>
      <c r="D160" s="144" t="s">
        <v>101</v>
      </c>
      <c r="E160" s="145" t="s">
        <v>316</v>
      </c>
      <c r="F160" s="146" t="s">
        <v>317</v>
      </c>
      <c r="G160" s="147" t="s">
        <v>104</v>
      </c>
      <c r="H160" s="148">
        <v>1450</v>
      </c>
      <c r="I160" s="149"/>
      <c r="J160" s="150">
        <f>ROUND(I160*H160,2)</f>
        <v>0</v>
      </c>
      <c r="K160" s="146" t="s">
        <v>19</v>
      </c>
      <c r="L160" s="36"/>
      <c r="M160" s="151" t="s">
        <v>19</v>
      </c>
      <c r="N160" s="152" t="s">
        <v>40</v>
      </c>
      <c r="O160" s="61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5" t="s">
        <v>105</v>
      </c>
      <c r="AT160" s="155" t="s">
        <v>101</v>
      </c>
      <c r="AU160" s="155" t="s">
        <v>76</v>
      </c>
      <c r="AY160" s="14" t="s">
        <v>106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4" t="s">
        <v>76</v>
      </c>
      <c r="BK160" s="156">
        <f>ROUND(I160*H160,2)</f>
        <v>0</v>
      </c>
      <c r="BL160" s="14" t="s">
        <v>105</v>
      </c>
      <c r="BM160" s="155" t="s">
        <v>318</v>
      </c>
    </row>
    <row r="161" spans="1:65" s="2" customFormat="1" ht="16.5" customHeight="1">
      <c r="A161" s="31"/>
      <c r="B161" s="32"/>
      <c r="C161" s="144" t="s">
        <v>69</v>
      </c>
      <c r="D161" s="144" t="s">
        <v>101</v>
      </c>
      <c r="E161" s="145" t="s">
        <v>319</v>
      </c>
      <c r="F161" s="146" t="s">
        <v>320</v>
      </c>
      <c r="G161" s="147" t="s">
        <v>104</v>
      </c>
      <c r="H161" s="148">
        <v>230</v>
      </c>
      <c r="I161" s="149"/>
      <c r="J161" s="150">
        <f>ROUND(I161*H161,2)</f>
        <v>0</v>
      </c>
      <c r="K161" s="146" t="s">
        <v>19</v>
      </c>
      <c r="L161" s="36"/>
      <c r="M161" s="186" t="s">
        <v>19</v>
      </c>
      <c r="N161" s="187" t="s">
        <v>40</v>
      </c>
      <c r="O161" s="188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55" t="s">
        <v>105</v>
      </c>
      <c r="AT161" s="155" t="s">
        <v>101</v>
      </c>
      <c r="AU161" s="155" t="s">
        <v>76</v>
      </c>
      <c r="AY161" s="14" t="s">
        <v>106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4" t="s">
        <v>76</v>
      </c>
      <c r="BK161" s="156">
        <f>ROUND(I161*H161,2)</f>
        <v>0</v>
      </c>
      <c r="BL161" s="14" t="s">
        <v>105</v>
      </c>
      <c r="BM161" s="155" t="s">
        <v>321</v>
      </c>
    </row>
    <row r="162" spans="1:31" s="2" customFormat="1" ht="6.95" customHeight="1">
      <c r="A162" s="31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5zCu0mjvHDxXBtP96i2zX5c7HiBCSGU0IG3Z9t2jmoTWJAvmcZmKqv/eOBzuRYULs9TVgHyhVHrEhUjAsod52g==" saltValue="kxU40p3bai8JeGsgg1366fNsLEGyX3+wvFJKlzu7l3YuRGZTGVG3x/+iUZSV1iaus6APTRB/QlZAbIFZMacnmg==" spinCount="100000" sheet="1" objects="1" scenarios="1" formatColumns="0" formatRows="0" autoFilter="0"/>
  <autoFilter ref="C79:K16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s="1" customFormat="1" ht="37.5" customHeight="1"/>
    <row r="2" spans="2:11" s="1" customFormat="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2" customFormat="1" ht="45" customHeight="1">
      <c r="B3" s="195"/>
      <c r="C3" s="323" t="s">
        <v>322</v>
      </c>
      <c r="D3" s="323"/>
      <c r="E3" s="323"/>
      <c r="F3" s="323"/>
      <c r="G3" s="323"/>
      <c r="H3" s="323"/>
      <c r="I3" s="323"/>
      <c r="J3" s="323"/>
      <c r="K3" s="196"/>
    </row>
    <row r="4" spans="2:11" s="1" customFormat="1" ht="25.5" customHeight="1">
      <c r="B4" s="197"/>
      <c r="C4" s="328" t="s">
        <v>323</v>
      </c>
      <c r="D4" s="328"/>
      <c r="E4" s="328"/>
      <c r="F4" s="328"/>
      <c r="G4" s="328"/>
      <c r="H4" s="328"/>
      <c r="I4" s="328"/>
      <c r="J4" s="328"/>
      <c r="K4" s="198"/>
    </row>
    <row r="5" spans="2:11" s="1" customFormat="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7"/>
      <c r="C6" s="327" t="s">
        <v>324</v>
      </c>
      <c r="D6" s="327"/>
      <c r="E6" s="327"/>
      <c r="F6" s="327"/>
      <c r="G6" s="327"/>
      <c r="H6" s="327"/>
      <c r="I6" s="327"/>
      <c r="J6" s="327"/>
      <c r="K6" s="198"/>
    </row>
    <row r="7" spans="2:11" s="1" customFormat="1" ht="15" customHeight="1">
      <c r="B7" s="201"/>
      <c r="C7" s="327" t="s">
        <v>325</v>
      </c>
      <c r="D7" s="327"/>
      <c r="E7" s="327"/>
      <c r="F7" s="327"/>
      <c r="G7" s="327"/>
      <c r="H7" s="327"/>
      <c r="I7" s="327"/>
      <c r="J7" s="327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327" t="s">
        <v>326</v>
      </c>
      <c r="D9" s="327"/>
      <c r="E9" s="327"/>
      <c r="F9" s="327"/>
      <c r="G9" s="327"/>
      <c r="H9" s="327"/>
      <c r="I9" s="327"/>
      <c r="J9" s="327"/>
      <c r="K9" s="198"/>
    </row>
    <row r="10" spans="2:11" s="1" customFormat="1" ht="15" customHeight="1">
      <c r="B10" s="201"/>
      <c r="C10" s="200"/>
      <c r="D10" s="327" t="s">
        <v>327</v>
      </c>
      <c r="E10" s="327"/>
      <c r="F10" s="327"/>
      <c r="G10" s="327"/>
      <c r="H10" s="327"/>
      <c r="I10" s="327"/>
      <c r="J10" s="327"/>
      <c r="K10" s="198"/>
    </row>
    <row r="11" spans="2:11" s="1" customFormat="1" ht="15" customHeight="1">
      <c r="B11" s="201"/>
      <c r="C11" s="202"/>
      <c r="D11" s="327" t="s">
        <v>328</v>
      </c>
      <c r="E11" s="327"/>
      <c r="F11" s="327"/>
      <c r="G11" s="327"/>
      <c r="H11" s="327"/>
      <c r="I11" s="327"/>
      <c r="J11" s="327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329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327" t="s">
        <v>330</v>
      </c>
      <c r="E15" s="327"/>
      <c r="F15" s="327"/>
      <c r="G15" s="327"/>
      <c r="H15" s="327"/>
      <c r="I15" s="327"/>
      <c r="J15" s="327"/>
      <c r="K15" s="198"/>
    </row>
    <row r="16" spans="2:11" s="1" customFormat="1" ht="15" customHeight="1">
      <c r="B16" s="201"/>
      <c r="C16" s="202"/>
      <c r="D16" s="327" t="s">
        <v>331</v>
      </c>
      <c r="E16" s="327"/>
      <c r="F16" s="327"/>
      <c r="G16" s="327"/>
      <c r="H16" s="327"/>
      <c r="I16" s="327"/>
      <c r="J16" s="327"/>
      <c r="K16" s="198"/>
    </row>
    <row r="17" spans="2:11" s="1" customFormat="1" ht="15" customHeight="1">
      <c r="B17" s="201"/>
      <c r="C17" s="202"/>
      <c r="D17" s="327" t="s">
        <v>332</v>
      </c>
      <c r="E17" s="327"/>
      <c r="F17" s="327"/>
      <c r="G17" s="327"/>
      <c r="H17" s="327"/>
      <c r="I17" s="327"/>
      <c r="J17" s="327"/>
      <c r="K17" s="198"/>
    </row>
    <row r="18" spans="2:11" s="1" customFormat="1" ht="15" customHeight="1">
      <c r="B18" s="201"/>
      <c r="C18" s="202"/>
      <c r="D18" s="202"/>
      <c r="E18" s="204" t="s">
        <v>75</v>
      </c>
      <c r="F18" s="327" t="s">
        <v>333</v>
      </c>
      <c r="G18" s="327"/>
      <c r="H18" s="327"/>
      <c r="I18" s="327"/>
      <c r="J18" s="327"/>
      <c r="K18" s="198"/>
    </row>
    <row r="19" spans="2:11" s="1" customFormat="1" ht="15" customHeight="1">
      <c r="B19" s="201"/>
      <c r="C19" s="202"/>
      <c r="D19" s="202"/>
      <c r="E19" s="204" t="s">
        <v>334</v>
      </c>
      <c r="F19" s="327" t="s">
        <v>335</v>
      </c>
      <c r="G19" s="327"/>
      <c r="H19" s="327"/>
      <c r="I19" s="327"/>
      <c r="J19" s="327"/>
      <c r="K19" s="198"/>
    </row>
    <row r="20" spans="2:11" s="1" customFormat="1" ht="15" customHeight="1">
      <c r="B20" s="201"/>
      <c r="C20" s="202"/>
      <c r="D20" s="202"/>
      <c r="E20" s="204" t="s">
        <v>336</v>
      </c>
      <c r="F20" s="327" t="s">
        <v>337</v>
      </c>
      <c r="G20" s="327"/>
      <c r="H20" s="327"/>
      <c r="I20" s="327"/>
      <c r="J20" s="327"/>
      <c r="K20" s="198"/>
    </row>
    <row r="21" spans="2:11" s="1" customFormat="1" ht="15" customHeight="1">
      <c r="B21" s="201"/>
      <c r="C21" s="202"/>
      <c r="D21" s="202"/>
      <c r="E21" s="204" t="s">
        <v>338</v>
      </c>
      <c r="F21" s="327" t="s">
        <v>339</v>
      </c>
      <c r="G21" s="327"/>
      <c r="H21" s="327"/>
      <c r="I21" s="327"/>
      <c r="J21" s="327"/>
      <c r="K21" s="198"/>
    </row>
    <row r="22" spans="2:11" s="1" customFormat="1" ht="15" customHeight="1">
      <c r="B22" s="201"/>
      <c r="C22" s="202"/>
      <c r="D22" s="202"/>
      <c r="E22" s="204" t="s">
        <v>340</v>
      </c>
      <c r="F22" s="327" t="s">
        <v>341</v>
      </c>
      <c r="G22" s="327"/>
      <c r="H22" s="327"/>
      <c r="I22" s="327"/>
      <c r="J22" s="327"/>
      <c r="K22" s="198"/>
    </row>
    <row r="23" spans="2:11" s="1" customFormat="1" ht="15" customHeight="1">
      <c r="B23" s="201"/>
      <c r="C23" s="202"/>
      <c r="D23" s="202"/>
      <c r="E23" s="204" t="s">
        <v>342</v>
      </c>
      <c r="F23" s="327" t="s">
        <v>343</v>
      </c>
      <c r="G23" s="327"/>
      <c r="H23" s="327"/>
      <c r="I23" s="327"/>
      <c r="J23" s="327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327" t="s">
        <v>344</v>
      </c>
      <c r="D25" s="327"/>
      <c r="E25" s="327"/>
      <c r="F25" s="327"/>
      <c r="G25" s="327"/>
      <c r="H25" s="327"/>
      <c r="I25" s="327"/>
      <c r="J25" s="327"/>
      <c r="K25" s="198"/>
    </row>
    <row r="26" spans="2:11" s="1" customFormat="1" ht="15" customHeight="1">
      <c r="B26" s="201"/>
      <c r="C26" s="327" t="s">
        <v>345</v>
      </c>
      <c r="D26" s="327"/>
      <c r="E26" s="327"/>
      <c r="F26" s="327"/>
      <c r="G26" s="327"/>
      <c r="H26" s="327"/>
      <c r="I26" s="327"/>
      <c r="J26" s="327"/>
      <c r="K26" s="198"/>
    </row>
    <row r="27" spans="2:11" s="1" customFormat="1" ht="15" customHeight="1">
      <c r="B27" s="201"/>
      <c r="C27" s="200"/>
      <c r="D27" s="327" t="s">
        <v>346</v>
      </c>
      <c r="E27" s="327"/>
      <c r="F27" s="327"/>
      <c r="G27" s="327"/>
      <c r="H27" s="327"/>
      <c r="I27" s="327"/>
      <c r="J27" s="327"/>
      <c r="K27" s="198"/>
    </row>
    <row r="28" spans="2:11" s="1" customFormat="1" ht="15" customHeight="1">
      <c r="B28" s="201"/>
      <c r="C28" s="202"/>
      <c r="D28" s="327" t="s">
        <v>347</v>
      </c>
      <c r="E28" s="327"/>
      <c r="F28" s="327"/>
      <c r="G28" s="327"/>
      <c r="H28" s="327"/>
      <c r="I28" s="327"/>
      <c r="J28" s="327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327" t="s">
        <v>348</v>
      </c>
      <c r="E30" s="327"/>
      <c r="F30" s="327"/>
      <c r="G30" s="327"/>
      <c r="H30" s="327"/>
      <c r="I30" s="327"/>
      <c r="J30" s="327"/>
      <c r="K30" s="198"/>
    </row>
    <row r="31" spans="2:11" s="1" customFormat="1" ht="15" customHeight="1">
      <c r="B31" s="201"/>
      <c r="C31" s="202"/>
      <c r="D31" s="327" t="s">
        <v>349</v>
      </c>
      <c r="E31" s="327"/>
      <c r="F31" s="327"/>
      <c r="G31" s="327"/>
      <c r="H31" s="327"/>
      <c r="I31" s="327"/>
      <c r="J31" s="327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327" t="s">
        <v>350</v>
      </c>
      <c r="E33" s="327"/>
      <c r="F33" s="327"/>
      <c r="G33" s="327"/>
      <c r="H33" s="327"/>
      <c r="I33" s="327"/>
      <c r="J33" s="327"/>
      <c r="K33" s="198"/>
    </row>
    <row r="34" spans="2:11" s="1" customFormat="1" ht="15" customHeight="1">
      <c r="B34" s="201"/>
      <c r="C34" s="202"/>
      <c r="D34" s="327" t="s">
        <v>351</v>
      </c>
      <c r="E34" s="327"/>
      <c r="F34" s="327"/>
      <c r="G34" s="327"/>
      <c r="H34" s="327"/>
      <c r="I34" s="327"/>
      <c r="J34" s="327"/>
      <c r="K34" s="198"/>
    </row>
    <row r="35" spans="2:11" s="1" customFormat="1" ht="15" customHeight="1">
      <c r="B35" s="201"/>
      <c r="C35" s="202"/>
      <c r="D35" s="327" t="s">
        <v>352</v>
      </c>
      <c r="E35" s="327"/>
      <c r="F35" s="327"/>
      <c r="G35" s="327"/>
      <c r="H35" s="327"/>
      <c r="I35" s="327"/>
      <c r="J35" s="327"/>
      <c r="K35" s="198"/>
    </row>
    <row r="36" spans="2:11" s="1" customFormat="1" ht="15" customHeight="1">
      <c r="B36" s="201"/>
      <c r="C36" s="202"/>
      <c r="D36" s="200"/>
      <c r="E36" s="203" t="s">
        <v>89</v>
      </c>
      <c r="F36" s="200"/>
      <c r="G36" s="327" t="s">
        <v>353</v>
      </c>
      <c r="H36" s="327"/>
      <c r="I36" s="327"/>
      <c r="J36" s="327"/>
      <c r="K36" s="198"/>
    </row>
    <row r="37" spans="2:11" s="1" customFormat="1" ht="30.75" customHeight="1">
      <c r="B37" s="201"/>
      <c r="C37" s="202"/>
      <c r="D37" s="200"/>
      <c r="E37" s="203" t="s">
        <v>354</v>
      </c>
      <c r="F37" s="200"/>
      <c r="G37" s="327" t="s">
        <v>355</v>
      </c>
      <c r="H37" s="327"/>
      <c r="I37" s="327"/>
      <c r="J37" s="327"/>
      <c r="K37" s="198"/>
    </row>
    <row r="38" spans="2:11" s="1" customFormat="1" ht="15" customHeight="1">
      <c r="B38" s="201"/>
      <c r="C38" s="202"/>
      <c r="D38" s="200"/>
      <c r="E38" s="203" t="s">
        <v>50</v>
      </c>
      <c r="F38" s="200"/>
      <c r="G38" s="327" t="s">
        <v>356</v>
      </c>
      <c r="H38" s="327"/>
      <c r="I38" s="327"/>
      <c r="J38" s="327"/>
      <c r="K38" s="198"/>
    </row>
    <row r="39" spans="2:11" s="1" customFormat="1" ht="15" customHeight="1">
      <c r="B39" s="201"/>
      <c r="C39" s="202"/>
      <c r="D39" s="200"/>
      <c r="E39" s="203" t="s">
        <v>51</v>
      </c>
      <c r="F39" s="200"/>
      <c r="G39" s="327" t="s">
        <v>357</v>
      </c>
      <c r="H39" s="327"/>
      <c r="I39" s="327"/>
      <c r="J39" s="327"/>
      <c r="K39" s="198"/>
    </row>
    <row r="40" spans="2:11" s="1" customFormat="1" ht="15" customHeight="1">
      <c r="B40" s="201"/>
      <c r="C40" s="202"/>
      <c r="D40" s="200"/>
      <c r="E40" s="203" t="s">
        <v>90</v>
      </c>
      <c r="F40" s="200"/>
      <c r="G40" s="327" t="s">
        <v>358</v>
      </c>
      <c r="H40" s="327"/>
      <c r="I40" s="327"/>
      <c r="J40" s="327"/>
      <c r="K40" s="198"/>
    </row>
    <row r="41" spans="2:11" s="1" customFormat="1" ht="15" customHeight="1">
      <c r="B41" s="201"/>
      <c r="C41" s="202"/>
      <c r="D41" s="200"/>
      <c r="E41" s="203" t="s">
        <v>91</v>
      </c>
      <c r="F41" s="200"/>
      <c r="G41" s="327" t="s">
        <v>359</v>
      </c>
      <c r="H41" s="327"/>
      <c r="I41" s="327"/>
      <c r="J41" s="327"/>
      <c r="K41" s="198"/>
    </row>
    <row r="42" spans="2:11" s="1" customFormat="1" ht="15" customHeight="1">
      <c r="B42" s="201"/>
      <c r="C42" s="202"/>
      <c r="D42" s="200"/>
      <c r="E42" s="203" t="s">
        <v>360</v>
      </c>
      <c r="F42" s="200"/>
      <c r="G42" s="327" t="s">
        <v>361</v>
      </c>
      <c r="H42" s="327"/>
      <c r="I42" s="327"/>
      <c r="J42" s="327"/>
      <c r="K42" s="198"/>
    </row>
    <row r="43" spans="2:11" s="1" customFormat="1" ht="15" customHeight="1">
      <c r="B43" s="201"/>
      <c r="C43" s="202"/>
      <c r="D43" s="200"/>
      <c r="E43" s="203"/>
      <c r="F43" s="200"/>
      <c r="G43" s="327" t="s">
        <v>362</v>
      </c>
      <c r="H43" s="327"/>
      <c r="I43" s="327"/>
      <c r="J43" s="327"/>
      <c r="K43" s="198"/>
    </row>
    <row r="44" spans="2:11" s="1" customFormat="1" ht="15" customHeight="1">
      <c r="B44" s="201"/>
      <c r="C44" s="202"/>
      <c r="D44" s="200"/>
      <c r="E44" s="203" t="s">
        <v>363</v>
      </c>
      <c r="F44" s="200"/>
      <c r="G44" s="327" t="s">
        <v>364</v>
      </c>
      <c r="H44" s="327"/>
      <c r="I44" s="327"/>
      <c r="J44" s="327"/>
      <c r="K44" s="198"/>
    </row>
    <row r="45" spans="2:11" s="1" customFormat="1" ht="15" customHeight="1">
      <c r="B45" s="201"/>
      <c r="C45" s="202"/>
      <c r="D45" s="200"/>
      <c r="E45" s="203" t="s">
        <v>93</v>
      </c>
      <c r="F45" s="200"/>
      <c r="G45" s="327" t="s">
        <v>365</v>
      </c>
      <c r="H45" s="327"/>
      <c r="I45" s="327"/>
      <c r="J45" s="327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327" t="s">
        <v>366</v>
      </c>
      <c r="E47" s="327"/>
      <c r="F47" s="327"/>
      <c r="G47" s="327"/>
      <c r="H47" s="327"/>
      <c r="I47" s="327"/>
      <c r="J47" s="327"/>
      <c r="K47" s="198"/>
    </row>
    <row r="48" spans="2:11" s="1" customFormat="1" ht="15" customHeight="1">
      <c r="B48" s="201"/>
      <c r="C48" s="202"/>
      <c r="D48" s="202"/>
      <c r="E48" s="327" t="s">
        <v>367</v>
      </c>
      <c r="F48" s="327"/>
      <c r="G48" s="327"/>
      <c r="H48" s="327"/>
      <c r="I48" s="327"/>
      <c r="J48" s="327"/>
      <c r="K48" s="198"/>
    </row>
    <row r="49" spans="2:11" s="1" customFormat="1" ht="15" customHeight="1">
      <c r="B49" s="201"/>
      <c r="C49" s="202"/>
      <c r="D49" s="202"/>
      <c r="E49" s="327" t="s">
        <v>368</v>
      </c>
      <c r="F49" s="327"/>
      <c r="G49" s="327"/>
      <c r="H49" s="327"/>
      <c r="I49" s="327"/>
      <c r="J49" s="327"/>
      <c r="K49" s="198"/>
    </row>
    <row r="50" spans="2:11" s="1" customFormat="1" ht="15" customHeight="1">
      <c r="B50" s="201"/>
      <c r="C50" s="202"/>
      <c r="D50" s="202"/>
      <c r="E50" s="327" t="s">
        <v>369</v>
      </c>
      <c r="F50" s="327"/>
      <c r="G50" s="327"/>
      <c r="H50" s="327"/>
      <c r="I50" s="327"/>
      <c r="J50" s="327"/>
      <c r="K50" s="198"/>
    </row>
    <row r="51" spans="2:11" s="1" customFormat="1" ht="15" customHeight="1">
      <c r="B51" s="201"/>
      <c r="C51" s="202"/>
      <c r="D51" s="327" t="s">
        <v>370</v>
      </c>
      <c r="E51" s="327"/>
      <c r="F51" s="327"/>
      <c r="G51" s="327"/>
      <c r="H51" s="327"/>
      <c r="I51" s="327"/>
      <c r="J51" s="327"/>
      <c r="K51" s="198"/>
    </row>
    <row r="52" spans="2:11" s="1" customFormat="1" ht="25.5" customHeight="1">
      <c r="B52" s="197"/>
      <c r="C52" s="328" t="s">
        <v>371</v>
      </c>
      <c r="D52" s="328"/>
      <c r="E52" s="328"/>
      <c r="F52" s="328"/>
      <c r="G52" s="328"/>
      <c r="H52" s="328"/>
      <c r="I52" s="328"/>
      <c r="J52" s="328"/>
      <c r="K52" s="198"/>
    </row>
    <row r="53" spans="2:11" s="1" customFormat="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7"/>
      <c r="C54" s="327" t="s">
        <v>372</v>
      </c>
      <c r="D54" s="327"/>
      <c r="E54" s="327"/>
      <c r="F54" s="327"/>
      <c r="G54" s="327"/>
      <c r="H54" s="327"/>
      <c r="I54" s="327"/>
      <c r="J54" s="327"/>
      <c r="K54" s="198"/>
    </row>
    <row r="55" spans="2:11" s="1" customFormat="1" ht="15" customHeight="1">
      <c r="B55" s="197"/>
      <c r="C55" s="327" t="s">
        <v>373</v>
      </c>
      <c r="D55" s="327"/>
      <c r="E55" s="327"/>
      <c r="F55" s="327"/>
      <c r="G55" s="327"/>
      <c r="H55" s="327"/>
      <c r="I55" s="327"/>
      <c r="J55" s="327"/>
      <c r="K55" s="198"/>
    </row>
    <row r="56" spans="2:11" s="1" customFormat="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7"/>
      <c r="C57" s="327" t="s">
        <v>374</v>
      </c>
      <c r="D57" s="327"/>
      <c r="E57" s="327"/>
      <c r="F57" s="327"/>
      <c r="G57" s="327"/>
      <c r="H57" s="327"/>
      <c r="I57" s="327"/>
      <c r="J57" s="327"/>
      <c r="K57" s="198"/>
    </row>
    <row r="58" spans="2:11" s="1" customFormat="1" ht="15" customHeight="1">
      <c r="B58" s="197"/>
      <c r="C58" s="202"/>
      <c r="D58" s="327" t="s">
        <v>375</v>
      </c>
      <c r="E58" s="327"/>
      <c r="F58" s="327"/>
      <c r="G58" s="327"/>
      <c r="H58" s="327"/>
      <c r="I58" s="327"/>
      <c r="J58" s="327"/>
      <c r="K58" s="198"/>
    </row>
    <row r="59" spans="2:11" s="1" customFormat="1" ht="15" customHeight="1">
      <c r="B59" s="197"/>
      <c r="C59" s="202"/>
      <c r="D59" s="327" t="s">
        <v>376</v>
      </c>
      <c r="E59" s="327"/>
      <c r="F59" s="327"/>
      <c r="G59" s="327"/>
      <c r="H59" s="327"/>
      <c r="I59" s="327"/>
      <c r="J59" s="327"/>
      <c r="K59" s="198"/>
    </row>
    <row r="60" spans="2:11" s="1" customFormat="1" ht="15" customHeight="1">
      <c r="B60" s="197"/>
      <c r="C60" s="202"/>
      <c r="D60" s="327" t="s">
        <v>377</v>
      </c>
      <c r="E60" s="327"/>
      <c r="F60" s="327"/>
      <c r="G60" s="327"/>
      <c r="H60" s="327"/>
      <c r="I60" s="327"/>
      <c r="J60" s="327"/>
      <c r="K60" s="198"/>
    </row>
    <row r="61" spans="2:11" s="1" customFormat="1" ht="15" customHeight="1">
      <c r="B61" s="197"/>
      <c r="C61" s="202"/>
      <c r="D61" s="327" t="s">
        <v>378</v>
      </c>
      <c r="E61" s="327"/>
      <c r="F61" s="327"/>
      <c r="G61" s="327"/>
      <c r="H61" s="327"/>
      <c r="I61" s="327"/>
      <c r="J61" s="327"/>
      <c r="K61" s="198"/>
    </row>
    <row r="62" spans="2:11" s="1" customFormat="1" ht="15" customHeight="1">
      <c r="B62" s="197"/>
      <c r="C62" s="202"/>
      <c r="D62" s="329" t="s">
        <v>379</v>
      </c>
      <c r="E62" s="329"/>
      <c r="F62" s="329"/>
      <c r="G62" s="329"/>
      <c r="H62" s="329"/>
      <c r="I62" s="329"/>
      <c r="J62" s="329"/>
      <c r="K62" s="198"/>
    </row>
    <row r="63" spans="2:11" s="1" customFormat="1" ht="15" customHeight="1">
      <c r="B63" s="197"/>
      <c r="C63" s="202"/>
      <c r="D63" s="327" t="s">
        <v>380</v>
      </c>
      <c r="E63" s="327"/>
      <c r="F63" s="327"/>
      <c r="G63" s="327"/>
      <c r="H63" s="327"/>
      <c r="I63" s="327"/>
      <c r="J63" s="327"/>
      <c r="K63" s="198"/>
    </row>
    <row r="64" spans="2:11" s="1" customFormat="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s="1" customFormat="1" ht="15" customHeight="1">
      <c r="B65" s="197"/>
      <c r="C65" s="202"/>
      <c r="D65" s="327" t="s">
        <v>381</v>
      </c>
      <c r="E65" s="327"/>
      <c r="F65" s="327"/>
      <c r="G65" s="327"/>
      <c r="H65" s="327"/>
      <c r="I65" s="327"/>
      <c r="J65" s="327"/>
      <c r="K65" s="198"/>
    </row>
    <row r="66" spans="2:11" s="1" customFormat="1" ht="15" customHeight="1">
      <c r="B66" s="197"/>
      <c r="C66" s="202"/>
      <c r="D66" s="329" t="s">
        <v>382</v>
      </c>
      <c r="E66" s="329"/>
      <c r="F66" s="329"/>
      <c r="G66" s="329"/>
      <c r="H66" s="329"/>
      <c r="I66" s="329"/>
      <c r="J66" s="329"/>
      <c r="K66" s="198"/>
    </row>
    <row r="67" spans="2:11" s="1" customFormat="1" ht="15" customHeight="1">
      <c r="B67" s="197"/>
      <c r="C67" s="202"/>
      <c r="D67" s="327" t="s">
        <v>383</v>
      </c>
      <c r="E67" s="327"/>
      <c r="F67" s="327"/>
      <c r="G67" s="327"/>
      <c r="H67" s="327"/>
      <c r="I67" s="327"/>
      <c r="J67" s="327"/>
      <c r="K67" s="198"/>
    </row>
    <row r="68" spans="2:11" s="1" customFormat="1" ht="15" customHeight="1">
      <c r="B68" s="197"/>
      <c r="C68" s="202"/>
      <c r="D68" s="327" t="s">
        <v>384</v>
      </c>
      <c r="E68" s="327"/>
      <c r="F68" s="327"/>
      <c r="G68" s="327"/>
      <c r="H68" s="327"/>
      <c r="I68" s="327"/>
      <c r="J68" s="327"/>
      <c r="K68" s="198"/>
    </row>
    <row r="69" spans="2:11" s="1" customFormat="1" ht="15" customHeight="1">
      <c r="B69" s="197"/>
      <c r="C69" s="202"/>
      <c r="D69" s="327" t="s">
        <v>385</v>
      </c>
      <c r="E69" s="327"/>
      <c r="F69" s="327"/>
      <c r="G69" s="327"/>
      <c r="H69" s="327"/>
      <c r="I69" s="327"/>
      <c r="J69" s="327"/>
      <c r="K69" s="198"/>
    </row>
    <row r="70" spans="2:11" s="1" customFormat="1" ht="15" customHeight="1">
      <c r="B70" s="197"/>
      <c r="C70" s="202"/>
      <c r="D70" s="327" t="s">
        <v>386</v>
      </c>
      <c r="E70" s="327"/>
      <c r="F70" s="327"/>
      <c r="G70" s="327"/>
      <c r="H70" s="327"/>
      <c r="I70" s="327"/>
      <c r="J70" s="327"/>
      <c r="K70" s="198"/>
    </row>
    <row r="71" spans="2:11" s="1" customFormat="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s="1" customFormat="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s="1" customFormat="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s="1" customFormat="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s="1" customFormat="1" ht="45" customHeight="1">
      <c r="B75" s="214"/>
      <c r="C75" s="322" t="s">
        <v>387</v>
      </c>
      <c r="D75" s="322"/>
      <c r="E75" s="322"/>
      <c r="F75" s="322"/>
      <c r="G75" s="322"/>
      <c r="H75" s="322"/>
      <c r="I75" s="322"/>
      <c r="J75" s="322"/>
      <c r="K75" s="215"/>
    </row>
    <row r="76" spans="2:11" s="1" customFormat="1" ht="17.25" customHeight="1">
      <c r="B76" s="214"/>
      <c r="C76" s="216" t="s">
        <v>388</v>
      </c>
      <c r="D76" s="216"/>
      <c r="E76" s="216"/>
      <c r="F76" s="216" t="s">
        <v>389</v>
      </c>
      <c r="G76" s="217"/>
      <c r="H76" s="216" t="s">
        <v>51</v>
      </c>
      <c r="I76" s="216" t="s">
        <v>54</v>
      </c>
      <c r="J76" s="216" t="s">
        <v>390</v>
      </c>
      <c r="K76" s="215"/>
    </row>
    <row r="77" spans="2:11" s="1" customFormat="1" ht="17.25" customHeight="1">
      <c r="B77" s="214"/>
      <c r="C77" s="218" t="s">
        <v>391</v>
      </c>
      <c r="D77" s="218"/>
      <c r="E77" s="218"/>
      <c r="F77" s="219" t="s">
        <v>392</v>
      </c>
      <c r="G77" s="220"/>
      <c r="H77" s="218"/>
      <c r="I77" s="218"/>
      <c r="J77" s="218" t="s">
        <v>393</v>
      </c>
      <c r="K77" s="215"/>
    </row>
    <row r="78" spans="2:11" s="1" customFormat="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s="1" customFormat="1" ht="15" customHeight="1">
      <c r="B79" s="214"/>
      <c r="C79" s="203" t="s">
        <v>50</v>
      </c>
      <c r="D79" s="223"/>
      <c r="E79" s="223"/>
      <c r="F79" s="224" t="s">
        <v>394</v>
      </c>
      <c r="G79" s="225"/>
      <c r="H79" s="203" t="s">
        <v>395</v>
      </c>
      <c r="I79" s="203" t="s">
        <v>396</v>
      </c>
      <c r="J79" s="203">
        <v>20</v>
      </c>
      <c r="K79" s="215"/>
    </row>
    <row r="80" spans="2:11" s="1" customFormat="1" ht="15" customHeight="1">
      <c r="B80" s="214"/>
      <c r="C80" s="203" t="s">
        <v>397</v>
      </c>
      <c r="D80" s="203"/>
      <c r="E80" s="203"/>
      <c r="F80" s="224" t="s">
        <v>394</v>
      </c>
      <c r="G80" s="225"/>
      <c r="H80" s="203" t="s">
        <v>398</v>
      </c>
      <c r="I80" s="203" t="s">
        <v>396</v>
      </c>
      <c r="J80" s="203">
        <v>120</v>
      </c>
      <c r="K80" s="215"/>
    </row>
    <row r="81" spans="2:11" s="1" customFormat="1" ht="15" customHeight="1">
      <c r="B81" s="226"/>
      <c r="C81" s="203" t="s">
        <v>399</v>
      </c>
      <c r="D81" s="203"/>
      <c r="E81" s="203"/>
      <c r="F81" s="224" t="s">
        <v>400</v>
      </c>
      <c r="G81" s="225"/>
      <c r="H81" s="203" t="s">
        <v>401</v>
      </c>
      <c r="I81" s="203" t="s">
        <v>396</v>
      </c>
      <c r="J81" s="203">
        <v>50</v>
      </c>
      <c r="K81" s="215"/>
    </row>
    <row r="82" spans="2:11" s="1" customFormat="1" ht="15" customHeight="1">
      <c r="B82" s="226"/>
      <c r="C82" s="203" t="s">
        <v>402</v>
      </c>
      <c r="D82" s="203"/>
      <c r="E82" s="203"/>
      <c r="F82" s="224" t="s">
        <v>394</v>
      </c>
      <c r="G82" s="225"/>
      <c r="H82" s="203" t="s">
        <v>403</v>
      </c>
      <c r="I82" s="203" t="s">
        <v>404</v>
      </c>
      <c r="J82" s="203"/>
      <c r="K82" s="215"/>
    </row>
    <row r="83" spans="2:11" s="1" customFormat="1" ht="15" customHeight="1">
      <c r="B83" s="226"/>
      <c r="C83" s="227" t="s">
        <v>405</v>
      </c>
      <c r="D83" s="227"/>
      <c r="E83" s="227"/>
      <c r="F83" s="228" t="s">
        <v>400</v>
      </c>
      <c r="G83" s="227"/>
      <c r="H83" s="227" t="s">
        <v>406</v>
      </c>
      <c r="I83" s="227" t="s">
        <v>396</v>
      </c>
      <c r="J83" s="227">
        <v>15</v>
      </c>
      <c r="K83" s="215"/>
    </row>
    <row r="84" spans="2:11" s="1" customFormat="1" ht="15" customHeight="1">
      <c r="B84" s="226"/>
      <c r="C84" s="227" t="s">
        <v>407</v>
      </c>
      <c r="D84" s="227"/>
      <c r="E84" s="227"/>
      <c r="F84" s="228" t="s">
        <v>400</v>
      </c>
      <c r="G84" s="227"/>
      <c r="H84" s="227" t="s">
        <v>408</v>
      </c>
      <c r="I84" s="227" t="s">
        <v>396</v>
      </c>
      <c r="J84" s="227">
        <v>15</v>
      </c>
      <c r="K84" s="215"/>
    </row>
    <row r="85" spans="2:11" s="1" customFormat="1" ht="15" customHeight="1">
      <c r="B85" s="226"/>
      <c r="C85" s="227" t="s">
        <v>409</v>
      </c>
      <c r="D85" s="227"/>
      <c r="E85" s="227"/>
      <c r="F85" s="228" t="s">
        <v>400</v>
      </c>
      <c r="G85" s="227"/>
      <c r="H85" s="227" t="s">
        <v>410</v>
      </c>
      <c r="I85" s="227" t="s">
        <v>396</v>
      </c>
      <c r="J85" s="227">
        <v>20</v>
      </c>
      <c r="K85" s="215"/>
    </row>
    <row r="86" spans="2:11" s="1" customFormat="1" ht="15" customHeight="1">
      <c r="B86" s="226"/>
      <c r="C86" s="227" t="s">
        <v>411</v>
      </c>
      <c r="D86" s="227"/>
      <c r="E86" s="227"/>
      <c r="F86" s="228" t="s">
        <v>400</v>
      </c>
      <c r="G86" s="227"/>
      <c r="H86" s="227" t="s">
        <v>412</v>
      </c>
      <c r="I86" s="227" t="s">
        <v>396</v>
      </c>
      <c r="J86" s="227">
        <v>20</v>
      </c>
      <c r="K86" s="215"/>
    </row>
    <row r="87" spans="2:11" s="1" customFormat="1" ht="15" customHeight="1">
      <c r="B87" s="226"/>
      <c r="C87" s="203" t="s">
        <v>413</v>
      </c>
      <c r="D87" s="203"/>
      <c r="E87" s="203"/>
      <c r="F87" s="224" t="s">
        <v>400</v>
      </c>
      <c r="G87" s="225"/>
      <c r="H87" s="203" t="s">
        <v>414</v>
      </c>
      <c r="I87" s="203" t="s">
        <v>396</v>
      </c>
      <c r="J87" s="203">
        <v>50</v>
      </c>
      <c r="K87" s="215"/>
    </row>
    <row r="88" spans="2:11" s="1" customFormat="1" ht="15" customHeight="1">
      <c r="B88" s="226"/>
      <c r="C88" s="203" t="s">
        <v>415</v>
      </c>
      <c r="D88" s="203"/>
      <c r="E88" s="203"/>
      <c r="F88" s="224" t="s">
        <v>400</v>
      </c>
      <c r="G88" s="225"/>
      <c r="H88" s="203" t="s">
        <v>416</v>
      </c>
      <c r="I88" s="203" t="s">
        <v>396</v>
      </c>
      <c r="J88" s="203">
        <v>20</v>
      </c>
      <c r="K88" s="215"/>
    </row>
    <row r="89" spans="2:11" s="1" customFormat="1" ht="15" customHeight="1">
      <c r="B89" s="226"/>
      <c r="C89" s="203" t="s">
        <v>417</v>
      </c>
      <c r="D89" s="203"/>
      <c r="E89" s="203"/>
      <c r="F89" s="224" t="s">
        <v>400</v>
      </c>
      <c r="G89" s="225"/>
      <c r="H89" s="203" t="s">
        <v>418</v>
      </c>
      <c r="I89" s="203" t="s">
        <v>396</v>
      </c>
      <c r="J89" s="203">
        <v>20</v>
      </c>
      <c r="K89" s="215"/>
    </row>
    <row r="90" spans="2:11" s="1" customFormat="1" ht="15" customHeight="1">
      <c r="B90" s="226"/>
      <c r="C90" s="203" t="s">
        <v>419</v>
      </c>
      <c r="D90" s="203"/>
      <c r="E90" s="203"/>
      <c r="F90" s="224" t="s">
        <v>400</v>
      </c>
      <c r="G90" s="225"/>
      <c r="H90" s="203" t="s">
        <v>420</v>
      </c>
      <c r="I90" s="203" t="s">
        <v>396</v>
      </c>
      <c r="J90" s="203">
        <v>50</v>
      </c>
      <c r="K90" s="215"/>
    </row>
    <row r="91" spans="2:11" s="1" customFormat="1" ht="15" customHeight="1">
      <c r="B91" s="226"/>
      <c r="C91" s="203" t="s">
        <v>421</v>
      </c>
      <c r="D91" s="203"/>
      <c r="E91" s="203"/>
      <c r="F91" s="224" t="s">
        <v>400</v>
      </c>
      <c r="G91" s="225"/>
      <c r="H91" s="203" t="s">
        <v>421</v>
      </c>
      <c r="I91" s="203" t="s">
        <v>396</v>
      </c>
      <c r="J91" s="203">
        <v>50</v>
      </c>
      <c r="K91" s="215"/>
    </row>
    <row r="92" spans="2:11" s="1" customFormat="1" ht="15" customHeight="1">
      <c r="B92" s="226"/>
      <c r="C92" s="203" t="s">
        <v>422</v>
      </c>
      <c r="D92" s="203"/>
      <c r="E92" s="203"/>
      <c r="F92" s="224" t="s">
        <v>400</v>
      </c>
      <c r="G92" s="225"/>
      <c r="H92" s="203" t="s">
        <v>423</v>
      </c>
      <c r="I92" s="203" t="s">
        <v>396</v>
      </c>
      <c r="J92" s="203">
        <v>255</v>
      </c>
      <c r="K92" s="215"/>
    </row>
    <row r="93" spans="2:11" s="1" customFormat="1" ht="15" customHeight="1">
      <c r="B93" s="226"/>
      <c r="C93" s="203" t="s">
        <v>424</v>
      </c>
      <c r="D93" s="203"/>
      <c r="E93" s="203"/>
      <c r="F93" s="224" t="s">
        <v>394</v>
      </c>
      <c r="G93" s="225"/>
      <c r="H93" s="203" t="s">
        <v>425</v>
      </c>
      <c r="I93" s="203" t="s">
        <v>426</v>
      </c>
      <c r="J93" s="203"/>
      <c r="K93" s="215"/>
    </row>
    <row r="94" spans="2:11" s="1" customFormat="1" ht="15" customHeight="1">
      <c r="B94" s="226"/>
      <c r="C94" s="203" t="s">
        <v>427</v>
      </c>
      <c r="D94" s="203"/>
      <c r="E94" s="203"/>
      <c r="F94" s="224" t="s">
        <v>394</v>
      </c>
      <c r="G94" s="225"/>
      <c r="H94" s="203" t="s">
        <v>428</v>
      </c>
      <c r="I94" s="203" t="s">
        <v>429</v>
      </c>
      <c r="J94" s="203"/>
      <c r="K94" s="215"/>
    </row>
    <row r="95" spans="2:11" s="1" customFormat="1" ht="15" customHeight="1">
      <c r="B95" s="226"/>
      <c r="C95" s="203" t="s">
        <v>430</v>
      </c>
      <c r="D95" s="203"/>
      <c r="E95" s="203"/>
      <c r="F95" s="224" t="s">
        <v>394</v>
      </c>
      <c r="G95" s="225"/>
      <c r="H95" s="203" t="s">
        <v>430</v>
      </c>
      <c r="I95" s="203" t="s">
        <v>429</v>
      </c>
      <c r="J95" s="203"/>
      <c r="K95" s="215"/>
    </row>
    <row r="96" spans="2:11" s="1" customFormat="1" ht="15" customHeight="1">
      <c r="B96" s="226"/>
      <c r="C96" s="203" t="s">
        <v>35</v>
      </c>
      <c r="D96" s="203"/>
      <c r="E96" s="203"/>
      <c r="F96" s="224" t="s">
        <v>394</v>
      </c>
      <c r="G96" s="225"/>
      <c r="H96" s="203" t="s">
        <v>431</v>
      </c>
      <c r="I96" s="203" t="s">
        <v>429</v>
      </c>
      <c r="J96" s="203"/>
      <c r="K96" s="215"/>
    </row>
    <row r="97" spans="2:11" s="1" customFormat="1" ht="15" customHeight="1">
      <c r="B97" s="226"/>
      <c r="C97" s="203" t="s">
        <v>45</v>
      </c>
      <c r="D97" s="203"/>
      <c r="E97" s="203"/>
      <c r="F97" s="224" t="s">
        <v>394</v>
      </c>
      <c r="G97" s="225"/>
      <c r="H97" s="203" t="s">
        <v>432</v>
      </c>
      <c r="I97" s="203" t="s">
        <v>429</v>
      </c>
      <c r="J97" s="203"/>
      <c r="K97" s="215"/>
    </row>
    <row r="98" spans="2:11" s="1" customFormat="1" ht="1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1" customFormat="1" ht="18.7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2"/>
    </row>
    <row r="100" spans="2:11" s="1" customFormat="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s="1" customFormat="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s="1" customFormat="1" ht="45" customHeight="1">
      <c r="B102" s="214"/>
      <c r="C102" s="322" t="s">
        <v>433</v>
      </c>
      <c r="D102" s="322"/>
      <c r="E102" s="322"/>
      <c r="F102" s="322"/>
      <c r="G102" s="322"/>
      <c r="H102" s="322"/>
      <c r="I102" s="322"/>
      <c r="J102" s="322"/>
      <c r="K102" s="215"/>
    </row>
    <row r="103" spans="2:11" s="1" customFormat="1" ht="17.25" customHeight="1">
      <c r="B103" s="214"/>
      <c r="C103" s="216" t="s">
        <v>388</v>
      </c>
      <c r="D103" s="216"/>
      <c r="E103" s="216"/>
      <c r="F103" s="216" t="s">
        <v>389</v>
      </c>
      <c r="G103" s="217"/>
      <c r="H103" s="216" t="s">
        <v>51</v>
      </c>
      <c r="I103" s="216" t="s">
        <v>54</v>
      </c>
      <c r="J103" s="216" t="s">
        <v>390</v>
      </c>
      <c r="K103" s="215"/>
    </row>
    <row r="104" spans="2:11" s="1" customFormat="1" ht="17.25" customHeight="1">
      <c r="B104" s="214"/>
      <c r="C104" s="218" t="s">
        <v>391</v>
      </c>
      <c r="D104" s="218"/>
      <c r="E104" s="218"/>
      <c r="F104" s="219" t="s">
        <v>392</v>
      </c>
      <c r="G104" s="220"/>
      <c r="H104" s="218"/>
      <c r="I104" s="218"/>
      <c r="J104" s="218" t="s">
        <v>393</v>
      </c>
      <c r="K104" s="215"/>
    </row>
    <row r="105" spans="2:11" s="1" customFormat="1" ht="5.25" customHeight="1">
      <c r="B105" s="214"/>
      <c r="C105" s="216"/>
      <c r="D105" s="216"/>
      <c r="E105" s="216"/>
      <c r="F105" s="216"/>
      <c r="G105" s="234"/>
      <c r="H105" s="216"/>
      <c r="I105" s="216"/>
      <c r="J105" s="216"/>
      <c r="K105" s="215"/>
    </row>
    <row r="106" spans="2:11" s="1" customFormat="1" ht="15" customHeight="1">
      <c r="B106" s="214"/>
      <c r="C106" s="203" t="s">
        <v>50</v>
      </c>
      <c r="D106" s="223"/>
      <c r="E106" s="223"/>
      <c r="F106" s="224" t="s">
        <v>394</v>
      </c>
      <c r="G106" s="203"/>
      <c r="H106" s="203" t="s">
        <v>434</v>
      </c>
      <c r="I106" s="203" t="s">
        <v>396</v>
      </c>
      <c r="J106" s="203">
        <v>20</v>
      </c>
      <c r="K106" s="215"/>
    </row>
    <row r="107" spans="2:11" s="1" customFormat="1" ht="15" customHeight="1">
      <c r="B107" s="214"/>
      <c r="C107" s="203" t="s">
        <v>397</v>
      </c>
      <c r="D107" s="203"/>
      <c r="E107" s="203"/>
      <c r="F107" s="224" t="s">
        <v>394</v>
      </c>
      <c r="G107" s="203"/>
      <c r="H107" s="203" t="s">
        <v>434</v>
      </c>
      <c r="I107" s="203" t="s">
        <v>396</v>
      </c>
      <c r="J107" s="203">
        <v>120</v>
      </c>
      <c r="K107" s="215"/>
    </row>
    <row r="108" spans="2:11" s="1" customFormat="1" ht="15" customHeight="1">
      <c r="B108" s="226"/>
      <c r="C108" s="203" t="s">
        <v>399</v>
      </c>
      <c r="D108" s="203"/>
      <c r="E108" s="203"/>
      <c r="F108" s="224" t="s">
        <v>400</v>
      </c>
      <c r="G108" s="203"/>
      <c r="H108" s="203" t="s">
        <v>434</v>
      </c>
      <c r="I108" s="203" t="s">
        <v>396</v>
      </c>
      <c r="J108" s="203">
        <v>50</v>
      </c>
      <c r="K108" s="215"/>
    </row>
    <row r="109" spans="2:11" s="1" customFormat="1" ht="15" customHeight="1">
      <c r="B109" s="226"/>
      <c r="C109" s="203" t="s">
        <v>402</v>
      </c>
      <c r="D109" s="203"/>
      <c r="E109" s="203"/>
      <c r="F109" s="224" t="s">
        <v>394</v>
      </c>
      <c r="G109" s="203"/>
      <c r="H109" s="203" t="s">
        <v>434</v>
      </c>
      <c r="I109" s="203" t="s">
        <v>404</v>
      </c>
      <c r="J109" s="203"/>
      <c r="K109" s="215"/>
    </row>
    <row r="110" spans="2:11" s="1" customFormat="1" ht="15" customHeight="1">
      <c r="B110" s="226"/>
      <c r="C110" s="203" t="s">
        <v>413</v>
      </c>
      <c r="D110" s="203"/>
      <c r="E110" s="203"/>
      <c r="F110" s="224" t="s">
        <v>400</v>
      </c>
      <c r="G110" s="203"/>
      <c r="H110" s="203" t="s">
        <v>434</v>
      </c>
      <c r="I110" s="203" t="s">
        <v>396</v>
      </c>
      <c r="J110" s="203">
        <v>50</v>
      </c>
      <c r="K110" s="215"/>
    </row>
    <row r="111" spans="2:11" s="1" customFormat="1" ht="15" customHeight="1">
      <c r="B111" s="226"/>
      <c r="C111" s="203" t="s">
        <v>421</v>
      </c>
      <c r="D111" s="203"/>
      <c r="E111" s="203"/>
      <c r="F111" s="224" t="s">
        <v>400</v>
      </c>
      <c r="G111" s="203"/>
      <c r="H111" s="203" t="s">
        <v>434</v>
      </c>
      <c r="I111" s="203" t="s">
        <v>396</v>
      </c>
      <c r="J111" s="203">
        <v>50</v>
      </c>
      <c r="K111" s="215"/>
    </row>
    <row r="112" spans="2:11" s="1" customFormat="1" ht="15" customHeight="1">
      <c r="B112" s="226"/>
      <c r="C112" s="203" t="s">
        <v>419</v>
      </c>
      <c r="D112" s="203"/>
      <c r="E112" s="203"/>
      <c r="F112" s="224" t="s">
        <v>400</v>
      </c>
      <c r="G112" s="203"/>
      <c r="H112" s="203" t="s">
        <v>434</v>
      </c>
      <c r="I112" s="203" t="s">
        <v>396</v>
      </c>
      <c r="J112" s="203">
        <v>50</v>
      </c>
      <c r="K112" s="215"/>
    </row>
    <row r="113" spans="2:11" s="1" customFormat="1" ht="15" customHeight="1">
      <c r="B113" s="226"/>
      <c r="C113" s="203" t="s">
        <v>50</v>
      </c>
      <c r="D113" s="203"/>
      <c r="E113" s="203"/>
      <c r="F113" s="224" t="s">
        <v>394</v>
      </c>
      <c r="G113" s="203"/>
      <c r="H113" s="203" t="s">
        <v>435</v>
      </c>
      <c r="I113" s="203" t="s">
        <v>396</v>
      </c>
      <c r="J113" s="203">
        <v>20</v>
      </c>
      <c r="K113" s="215"/>
    </row>
    <row r="114" spans="2:11" s="1" customFormat="1" ht="15" customHeight="1">
      <c r="B114" s="226"/>
      <c r="C114" s="203" t="s">
        <v>436</v>
      </c>
      <c r="D114" s="203"/>
      <c r="E114" s="203"/>
      <c r="F114" s="224" t="s">
        <v>394</v>
      </c>
      <c r="G114" s="203"/>
      <c r="H114" s="203" t="s">
        <v>437</v>
      </c>
      <c r="I114" s="203" t="s">
        <v>396</v>
      </c>
      <c r="J114" s="203">
        <v>120</v>
      </c>
      <c r="K114" s="215"/>
    </row>
    <row r="115" spans="2:11" s="1" customFormat="1" ht="15" customHeight="1">
      <c r="B115" s="226"/>
      <c r="C115" s="203" t="s">
        <v>35</v>
      </c>
      <c r="D115" s="203"/>
      <c r="E115" s="203"/>
      <c r="F115" s="224" t="s">
        <v>394</v>
      </c>
      <c r="G115" s="203"/>
      <c r="H115" s="203" t="s">
        <v>438</v>
      </c>
      <c r="I115" s="203" t="s">
        <v>429</v>
      </c>
      <c r="J115" s="203"/>
      <c r="K115" s="215"/>
    </row>
    <row r="116" spans="2:11" s="1" customFormat="1" ht="15" customHeight="1">
      <c r="B116" s="226"/>
      <c r="C116" s="203" t="s">
        <v>45</v>
      </c>
      <c r="D116" s="203"/>
      <c r="E116" s="203"/>
      <c r="F116" s="224" t="s">
        <v>394</v>
      </c>
      <c r="G116" s="203"/>
      <c r="H116" s="203" t="s">
        <v>439</v>
      </c>
      <c r="I116" s="203" t="s">
        <v>429</v>
      </c>
      <c r="J116" s="203"/>
      <c r="K116" s="215"/>
    </row>
    <row r="117" spans="2:11" s="1" customFormat="1" ht="15" customHeight="1">
      <c r="B117" s="226"/>
      <c r="C117" s="203" t="s">
        <v>54</v>
      </c>
      <c r="D117" s="203"/>
      <c r="E117" s="203"/>
      <c r="F117" s="224" t="s">
        <v>394</v>
      </c>
      <c r="G117" s="203"/>
      <c r="H117" s="203" t="s">
        <v>440</v>
      </c>
      <c r="I117" s="203" t="s">
        <v>441</v>
      </c>
      <c r="J117" s="203"/>
      <c r="K117" s="215"/>
    </row>
    <row r="118" spans="2:11" s="1" customFormat="1" ht="15" customHeight="1">
      <c r="B118" s="229"/>
      <c r="C118" s="235"/>
      <c r="D118" s="235"/>
      <c r="E118" s="235"/>
      <c r="F118" s="235"/>
      <c r="G118" s="235"/>
      <c r="H118" s="235"/>
      <c r="I118" s="235"/>
      <c r="J118" s="235"/>
      <c r="K118" s="231"/>
    </row>
    <row r="119" spans="2:11" s="1" customFormat="1" ht="18.75" customHeight="1">
      <c r="B119" s="236"/>
      <c r="C119" s="237"/>
      <c r="D119" s="237"/>
      <c r="E119" s="237"/>
      <c r="F119" s="238"/>
      <c r="G119" s="237"/>
      <c r="H119" s="237"/>
      <c r="I119" s="237"/>
      <c r="J119" s="237"/>
      <c r="K119" s="236"/>
    </row>
    <row r="120" spans="2:11" s="1" customFormat="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s="1" customFormat="1" ht="7.5" customHeight="1">
      <c r="B121" s="23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2:11" s="1" customFormat="1" ht="45" customHeight="1">
      <c r="B122" s="242"/>
      <c r="C122" s="323" t="s">
        <v>442</v>
      </c>
      <c r="D122" s="323"/>
      <c r="E122" s="323"/>
      <c r="F122" s="323"/>
      <c r="G122" s="323"/>
      <c r="H122" s="323"/>
      <c r="I122" s="323"/>
      <c r="J122" s="323"/>
      <c r="K122" s="243"/>
    </row>
    <row r="123" spans="2:11" s="1" customFormat="1" ht="17.25" customHeight="1">
      <c r="B123" s="244"/>
      <c r="C123" s="216" t="s">
        <v>388</v>
      </c>
      <c r="D123" s="216"/>
      <c r="E123" s="216"/>
      <c r="F123" s="216" t="s">
        <v>389</v>
      </c>
      <c r="G123" s="217"/>
      <c r="H123" s="216" t="s">
        <v>51</v>
      </c>
      <c r="I123" s="216" t="s">
        <v>54</v>
      </c>
      <c r="J123" s="216" t="s">
        <v>390</v>
      </c>
      <c r="K123" s="245"/>
    </row>
    <row r="124" spans="2:11" s="1" customFormat="1" ht="17.25" customHeight="1">
      <c r="B124" s="244"/>
      <c r="C124" s="218" t="s">
        <v>391</v>
      </c>
      <c r="D124" s="218"/>
      <c r="E124" s="218"/>
      <c r="F124" s="219" t="s">
        <v>392</v>
      </c>
      <c r="G124" s="220"/>
      <c r="H124" s="218"/>
      <c r="I124" s="218"/>
      <c r="J124" s="218" t="s">
        <v>393</v>
      </c>
      <c r="K124" s="245"/>
    </row>
    <row r="125" spans="2:11" s="1" customFormat="1" ht="5.25" customHeight="1">
      <c r="B125" s="246"/>
      <c r="C125" s="221"/>
      <c r="D125" s="221"/>
      <c r="E125" s="221"/>
      <c r="F125" s="221"/>
      <c r="G125" s="247"/>
      <c r="H125" s="221"/>
      <c r="I125" s="221"/>
      <c r="J125" s="221"/>
      <c r="K125" s="248"/>
    </row>
    <row r="126" spans="2:11" s="1" customFormat="1" ht="15" customHeight="1">
      <c r="B126" s="246"/>
      <c r="C126" s="203" t="s">
        <v>397</v>
      </c>
      <c r="D126" s="223"/>
      <c r="E126" s="223"/>
      <c r="F126" s="224" t="s">
        <v>394</v>
      </c>
      <c r="G126" s="203"/>
      <c r="H126" s="203" t="s">
        <v>434</v>
      </c>
      <c r="I126" s="203" t="s">
        <v>396</v>
      </c>
      <c r="J126" s="203">
        <v>120</v>
      </c>
      <c r="K126" s="249"/>
    </row>
    <row r="127" spans="2:11" s="1" customFormat="1" ht="15" customHeight="1">
      <c r="B127" s="246"/>
      <c r="C127" s="203" t="s">
        <v>443</v>
      </c>
      <c r="D127" s="203"/>
      <c r="E127" s="203"/>
      <c r="F127" s="224" t="s">
        <v>394</v>
      </c>
      <c r="G127" s="203"/>
      <c r="H127" s="203" t="s">
        <v>444</v>
      </c>
      <c r="I127" s="203" t="s">
        <v>396</v>
      </c>
      <c r="J127" s="203" t="s">
        <v>445</v>
      </c>
      <c r="K127" s="249"/>
    </row>
    <row r="128" spans="2:11" s="1" customFormat="1" ht="15" customHeight="1">
      <c r="B128" s="246"/>
      <c r="C128" s="203" t="s">
        <v>342</v>
      </c>
      <c r="D128" s="203"/>
      <c r="E128" s="203"/>
      <c r="F128" s="224" t="s">
        <v>394</v>
      </c>
      <c r="G128" s="203"/>
      <c r="H128" s="203" t="s">
        <v>446</v>
      </c>
      <c r="I128" s="203" t="s">
        <v>396</v>
      </c>
      <c r="J128" s="203" t="s">
        <v>445</v>
      </c>
      <c r="K128" s="249"/>
    </row>
    <row r="129" spans="2:11" s="1" customFormat="1" ht="15" customHeight="1">
      <c r="B129" s="246"/>
      <c r="C129" s="203" t="s">
        <v>405</v>
      </c>
      <c r="D129" s="203"/>
      <c r="E129" s="203"/>
      <c r="F129" s="224" t="s">
        <v>400</v>
      </c>
      <c r="G129" s="203"/>
      <c r="H129" s="203" t="s">
        <v>406</v>
      </c>
      <c r="I129" s="203" t="s">
        <v>396</v>
      </c>
      <c r="J129" s="203">
        <v>15</v>
      </c>
      <c r="K129" s="249"/>
    </row>
    <row r="130" spans="2:11" s="1" customFormat="1" ht="15" customHeight="1">
      <c r="B130" s="246"/>
      <c r="C130" s="227" t="s">
        <v>407</v>
      </c>
      <c r="D130" s="227"/>
      <c r="E130" s="227"/>
      <c r="F130" s="228" t="s">
        <v>400</v>
      </c>
      <c r="G130" s="227"/>
      <c r="H130" s="227" t="s">
        <v>408</v>
      </c>
      <c r="I130" s="227" t="s">
        <v>396</v>
      </c>
      <c r="J130" s="227">
        <v>15</v>
      </c>
      <c r="K130" s="249"/>
    </row>
    <row r="131" spans="2:11" s="1" customFormat="1" ht="15" customHeight="1">
      <c r="B131" s="246"/>
      <c r="C131" s="227" t="s">
        <v>409</v>
      </c>
      <c r="D131" s="227"/>
      <c r="E131" s="227"/>
      <c r="F131" s="228" t="s">
        <v>400</v>
      </c>
      <c r="G131" s="227"/>
      <c r="H131" s="227" t="s">
        <v>410</v>
      </c>
      <c r="I131" s="227" t="s">
        <v>396</v>
      </c>
      <c r="J131" s="227">
        <v>20</v>
      </c>
      <c r="K131" s="249"/>
    </row>
    <row r="132" spans="2:11" s="1" customFormat="1" ht="15" customHeight="1">
      <c r="B132" s="246"/>
      <c r="C132" s="227" t="s">
        <v>411</v>
      </c>
      <c r="D132" s="227"/>
      <c r="E132" s="227"/>
      <c r="F132" s="228" t="s">
        <v>400</v>
      </c>
      <c r="G132" s="227"/>
      <c r="H132" s="227" t="s">
        <v>412</v>
      </c>
      <c r="I132" s="227" t="s">
        <v>396</v>
      </c>
      <c r="J132" s="227">
        <v>20</v>
      </c>
      <c r="K132" s="249"/>
    </row>
    <row r="133" spans="2:11" s="1" customFormat="1" ht="15" customHeight="1">
      <c r="B133" s="246"/>
      <c r="C133" s="203" t="s">
        <v>399</v>
      </c>
      <c r="D133" s="203"/>
      <c r="E133" s="203"/>
      <c r="F133" s="224" t="s">
        <v>400</v>
      </c>
      <c r="G133" s="203"/>
      <c r="H133" s="203" t="s">
        <v>434</v>
      </c>
      <c r="I133" s="203" t="s">
        <v>396</v>
      </c>
      <c r="J133" s="203">
        <v>50</v>
      </c>
      <c r="K133" s="249"/>
    </row>
    <row r="134" spans="2:11" s="1" customFormat="1" ht="15" customHeight="1">
      <c r="B134" s="246"/>
      <c r="C134" s="203" t="s">
        <v>413</v>
      </c>
      <c r="D134" s="203"/>
      <c r="E134" s="203"/>
      <c r="F134" s="224" t="s">
        <v>400</v>
      </c>
      <c r="G134" s="203"/>
      <c r="H134" s="203" t="s">
        <v>434</v>
      </c>
      <c r="I134" s="203" t="s">
        <v>396</v>
      </c>
      <c r="J134" s="203">
        <v>50</v>
      </c>
      <c r="K134" s="249"/>
    </row>
    <row r="135" spans="2:11" s="1" customFormat="1" ht="15" customHeight="1">
      <c r="B135" s="246"/>
      <c r="C135" s="203" t="s">
        <v>419</v>
      </c>
      <c r="D135" s="203"/>
      <c r="E135" s="203"/>
      <c r="F135" s="224" t="s">
        <v>400</v>
      </c>
      <c r="G135" s="203"/>
      <c r="H135" s="203" t="s">
        <v>434</v>
      </c>
      <c r="I135" s="203" t="s">
        <v>396</v>
      </c>
      <c r="J135" s="203">
        <v>50</v>
      </c>
      <c r="K135" s="249"/>
    </row>
    <row r="136" spans="2:11" s="1" customFormat="1" ht="15" customHeight="1">
      <c r="B136" s="246"/>
      <c r="C136" s="203" t="s">
        <v>421</v>
      </c>
      <c r="D136" s="203"/>
      <c r="E136" s="203"/>
      <c r="F136" s="224" t="s">
        <v>400</v>
      </c>
      <c r="G136" s="203"/>
      <c r="H136" s="203" t="s">
        <v>434</v>
      </c>
      <c r="I136" s="203" t="s">
        <v>396</v>
      </c>
      <c r="J136" s="203">
        <v>50</v>
      </c>
      <c r="K136" s="249"/>
    </row>
    <row r="137" spans="2:11" s="1" customFormat="1" ht="15" customHeight="1">
      <c r="B137" s="246"/>
      <c r="C137" s="203" t="s">
        <v>422</v>
      </c>
      <c r="D137" s="203"/>
      <c r="E137" s="203"/>
      <c r="F137" s="224" t="s">
        <v>400</v>
      </c>
      <c r="G137" s="203"/>
      <c r="H137" s="203" t="s">
        <v>447</v>
      </c>
      <c r="I137" s="203" t="s">
        <v>396</v>
      </c>
      <c r="J137" s="203">
        <v>255</v>
      </c>
      <c r="K137" s="249"/>
    </row>
    <row r="138" spans="2:11" s="1" customFormat="1" ht="15" customHeight="1">
      <c r="B138" s="246"/>
      <c r="C138" s="203" t="s">
        <v>424</v>
      </c>
      <c r="D138" s="203"/>
      <c r="E138" s="203"/>
      <c r="F138" s="224" t="s">
        <v>394</v>
      </c>
      <c r="G138" s="203"/>
      <c r="H138" s="203" t="s">
        <v>448</v>
      </c>
      <c r="I138" s="203" t="s">
        <v>426</v>
      </c>
      <c r="J138" s="203"/>
      <c r="K138" s="249"/>
    </row>
    <row r="139" spans="2:11" s="1" customFormat="1" ht="15" customHeight="1">
      <c r="B139" s="246"/>
      <c r="C139" s="203" t="s">
        <v>427</v>
      </c>
      <c r="D139" s="203"/>
      <c r="E139" s="203"/>
      <c r="F139" s="224" t="s">
        <v>394</v>
      </c>
      <c r="G139" s="203"/>
      <c r="H139" s="203" t="s">
        <v>449</v>
      </c>
      <c r="I139" s="203" t="s">
        <v>429</v>
      </c>
      <c r="J139" s="203"/>
      <c r="K139" s="249"/>
    </row>
    <row r="140" spans="2:11" s="1" customFormat="1" ht="15" customHeight="1">
      <c r="B140" s="246"/>
      <c r="C140" s="203" t="s">
        <v>430</v>
      </c>
      <c r="D140" s="203"/>
      <c r="E140" s="203"/>
      <c r="F140" s="224" t="s">
        <v>394</v>
      </c>
      <c r="G140" s="203"/>
      <c r="H140" s="203" t="s">
        <v>430</v>
      </c>
      <c r="I140" s="203" t="s">
        <v>429</v>
      </c>
      <c r="J140" s="203"/>
      <c r="K140" s="249"/>
    </row>
    <row r="141" spans="2:11" s="1" customFormat="1" ht="15" customHeight="1">
      <c r="B141" s="246"/>
      <c r="C141" s="203" t="s">
        <v>35</v>
      </c>
      <c r="D141" s="203"/>
      <c r="E141" s="203"/>
      <c r="F141" s="224" t="s">
        <v>394</v>
      </c>
      <c r="G141" s="203"/>
      <c r="H141" s="203" t="s">
        <v>450</v>
      </c>
      <c r="I141" s="203" t="s">
        <v>429</v>
      </c>
      <c r="J141" s="203"/>
      <c r="K141" s="249"/>
    </row>
    <row r="142" spans="2:11" s="1" customFormat="1" ht="15" customHeight="1">
      <c r="B142" s="246"/>
      <c r="C142" s="203" t="s">
        <v>451</v>
      </c>
      <c r="D142" s="203"/>
      <c r="E142" s="203"/>
      <c r="F142" s="224" t="s">
        <v>394</v>
      </c>
      <c r="G142" s="203"/>
      <c r="H142" s="203" t="s">
        <v>452</v>
      </c>
      <c r="I142" s="203" t="s">
        <v>429</v>
      </c>
      <c r="J142" s="203"/>
      <c r="K142" s="249"/>
    </row>
    <row r="143" spans="2:11" s="1" customFormat="1" ht="15" customHeight="1">
      <c r="B143" s="250"/>
      <c r="C143" s="251"/>
      <c r="D143" s="251"/>
      <c r="E143" s="251"/>
      <c r="F143" s="251"/>
      <c r="G143" s="251"/>
      <c r="H143" s="251"/>
      <c r="I143" s="251"/>
      <c r="J143" s="251"/>
      <c r="K143" s="252"/>
    </row>
    <row r="144" spans="2:11" s="1" customFormat="1" ht="18.75" customHeight="1">
      <c r="B144" s="237"/>
      <c r="C144" s="237"/>
      <c r="D144" s="237"/>
      <c r="E144" s="237"/>
      <c r="F144" s="238"/>
      <c r="G144" s="237"/>
      <c r="H144" s="237"/>
      <c r="I144" s="237"/>
      <c r="J144" s="237"/>
      <c r="K144" s="237"/>
    </row>
    <row r="145" spans="2:11" s="1" customFormat="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s="1" customFormat="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s="1" customFormat="1" ht="45" customHeight="1">
      <c r="B147" s="214"/>
      <c r="C147" s="322" t="s">
        <v>453</v>
      </c>
      <c r="D147" s="322"/>
      <c r="E147" s="322"/>
      <c r="F147" s="322"/>
      <c r="G147" s="322"/>
      <c r="H147" s="322"/>
      <c r="I147" s="322"/>
      <c r="J147" s="322"/>
      <c r="K147" s="215"/>
    </row>
    <row r="148" spans="2:11" s="1" customFormat="1" ht="17.25" customHeight="1">
      <c r="B148" s="214"/>
      <c r="C148" s="216" t="s">
        <v>388</v>
      </c>
      <c r="D148" s="216"/>
      <c r="E148" s="216"/>
      <c r="F148" s="216" t="s">
        <v>389</v>
      </c>
      <c r="G148" s="217"/>
      <c r="H148" s="216" t="s">
        <v>51</v>
      </c>
      <c r="I148" s="216" t="s">
        <v>54</v>
      </c>
      <c r="J148" s="216" t="s">
        <v>390</v>
      </c>
      <c r="K148" s="215"/>
    </row>
    <row r="149" spans="2:11" s="1" customFormat="1" ht="17.25" customHeight="1">
      <c r="B149" s="214"/>
      <c r="C149" s="218" t="s">
        <v>391</v>
      </c>
      <c r="D149" s="218"/>
      <c r="E149" s="218"/>
      <c r="F149" s="219" t="s">
        <v>392</v>
      </c>
      <c r="G149" s="220"/>
      <c r="H149" s="218"/>
      <c r="I149" s="218"/>
      <c r="J149" s="218" t="s">
        <v>393</v>
      </c>
      <c r="K149" s="215"/>
    </row>
    <row r="150" spans="2:11" s="1" customFormat="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9"/>
    </row>
    <row r="151" spans="2:11" s="1" customFormat="1" ht="15" customHeight="1">
      <c r="B151" s="226"/>
      <c r="C151" s="253" t="s">
        <v>397</v>
      </c>
      <c r="D151" s="203"/>
      <c r="E151" s="203"/>
      <c r="F151" s="254" t="s">
        <v>394</v>
      </c>
      <c r="G151" s="203"/>
      <c r="H151" s="253" t="s">
        <v>434</v>
      </c>
      <c r="I151" s="253" t="s">
        <v>396</v>
      </c>
      <c r="J151" s="253">
        <v>120</v>
      </c>
      <c r="K151" s="249"/>
    </row>
    <row r="152" spans="2:11" s="1" customFormat="1" ht="15" customHeight="1">
      <c r="B152" s="226"/>
      <c r="C152" s="253" t="s">
        <v>443</v>
      </c>
      <c r="D152" s="203"/>
      <c r="E152" s="203"/>
      <c r="F152" s="254" t="s">
        <v>394</v>
      </c>
      <c r="G152" s="203"/>
      <c r="H152" s="253" t="s">
        <v>454</v>
      </c>
      <c r="I152" s="253" t="s">
        <v>396</v>
      </c>
      <c r="J152" s="253" t="s">
        <v>445</v>
      </c>
      <c r="K152" s="249"/>
    </row>
    <row r="153" spans="2:11" s="1" customFormat="1" ht="15" customHeight="1">
      <c r="B153" s="226"/>
      <c r="C153" s="253" t="s">
        <v>342</v>
      </c>
      <c r="D153" s="203"/>
      <c r="E153" s="203"/>
      <c r="F153" s="254" t="s">
        <v>394</v>
      </c>
      <c r="G153" s="203"/>
      <c r="H153" s="253" t="s">
        <v>455</v>
      </c>
      <c r="I153" s="253" t="s">
        <v>396</v>
      </c>
      <c r="J153" s="253" t="s">
        <v>445</v>
      </c>
      <c r="K153" s="249"/>
    </row>
    <row r="154" spans="2:11" s="1" customFormat="1" ht="15" customHeight="1">
      <c r="B154" s="226"/>
      <c r="C154" s="253" t="s">
        <v>399</v>
      </c>
      <c r="D154" s="203"/>
      <c r="E154" s="203"/>
      <c r="F154" s="254" t="s">
        <v>400</v>
      </c>
      <c r="G154" s="203"/>
      <c r="H154" s="253" t="s">
        <v>434</v>
      </c>
      <c r="I154" s="253" t="s">
        <v>396</v>
      </c>
      <c r="J154" s="253">
        <v>50</v>
      </c>
      <c r="K154" s="249"/>
    </row>
    <row r="155" spans="2:11" s="1" customFormat="1" ht="15" customHeight="1">
      <c r="B155" s="226"/>
      <c r="C155" s="253" t="s">
        <v>402</v>
      </c>
      <c r="D155" s="203"/>
      <c r="E155" s="203"/>
      <c r="F155" s="254" t="s">
        <v>394</v>
      </c>
      <c r="G155" s="203"/>
      <c r="H155" s="253" t="s">
        <v>434</v>
      </c>
      <c r="I155" s="253" t="s">
        <v>404</v>
      </c>
      <c r="J155" s="253"/>
      <c r="K155" s="249"/>
    </row>
    <row r="156" spans="2:11" s="1" customFormat="1" ht="15" customHeight="1">
      <c r="B156" s="226"/>
      <c r="C156" s="253" t="s">
        <v>413</v>
      </c>
      <c r="D156" s="203"/>
      <c r="E156" s="203"/>
      <c r="F156" s="254" t="s">
        <v>400</v>
      </c>
      <c r="G156" s="203"/>
      <c r="H156" s="253" t="s">
        <v>434</v>
      </c>
      <c r="I156" s="253" t="s">
        <v>396</v>
      </c>
      <c r="J156" s="253">
        <v>50</v>
      </c>
      <c r="K156" s="249"/>
    </row>
    <row r="157" spans="2:11" s="1" customFormat="1" ht="15" customHeight="1">
      <c r="B157" s="226"/>
      <c r="C157" s="253" t="s">
        <v>421</v>
      </c>
      <c r="D157" s="203"/>
      <c r="E157" s="203"/>
      <c r="F157" s="254" t="s">
        <v>400</v>
      </c>
      <c r="G157" s="203"/>
      <c r="H157" s="253" t="s">
        <v>434</v>
      </c>
      <c r="I157" s="253" t="s">
        <v>396</v>
      </c>
      <c r="J157" s="253">
        <v>50</v>
      </c>
      <c r="K157" s="249"/>
    </row>
    <row r="158" spans="2:11" s="1" customFormat="1" ht="15" customHeight="1">
      <c r="B158" s="226"/>
      <c r="C158" s="253" t="s">
        <v>419</v>
      </c>
      <c r="D158" s="203"/>
      <c r="E158" s="203"/>
      <c r="F158" s="254" t="s">
        <v>400</v>
      </c>
      <c r="G158" s="203"/>
      <c r="H158" s="253" t="s">
        <v>434</v>
      </c>
      <c r="I158" s="253" t="s">
        <v>396</v>
      </c>
      <c r="J158" s="253">
        <v>50</v>
      </c>
      <c r="K158" s="249"/>
    </row>
    <row r="159" spans="2:11" s="1" customFormat="1" ht="15" customHeight="1">
      <c r="B159" s="226"/>
      <c r="C159" s="253" t="s">
        <v>84</v>
      </c>
      <c r="D159" s="203"/>
      <c r="E159" s="203"/>
      <c r="F159" s="254" t="s">
        <v>394</v>
      </c>
      <c r="G159" s="203"/>
      <c r="H159" s="253" t="s">
        <v>456</v>
      </c>
      <c r="I159" s="253" t="s">
        <v>396</v>
      </c>
      <c r="J159" s="253" t="s">
        <v>457</v>
      </c>
      <c r="K159" s="249"/>
    </row>
    <row r="160" spans="2:11" s="1" customFormat="1" ht="15" customHeight="1">
      <c r="B160" s="226"/>
      <c r="C160" s="253" t="s">
        <v>458</v>
      </c>
      <c r="D160" s="203"/>
      <c r="E160" s="203"/>
      <c r="F160" s="254" t="s">
        <v>394</v>
      </c>
      <c r="G160" s="203"/>
      <c r="H160" s="253" t="s">
        <v>459</v>
      </c>
      <c r="I160" s="253" t="s">
        <v>429</v>
      </c>
      <c r="J160" s="253"/>
      <c r="K160" s="249"/>
    </row>
    <row r="161" spans="2:11" s="1" customFormat="1" ht="15" customHeight="1">
      <c r="B161" s="255"/>
      <c r="C161" s="235"/>
      <c r="D161" s="235"/>
      <c r="E161" s="235"/>
      <c r="F161" s="235"/>
      <c r="G161" s="235"/>
      <c r="H161" s="235"/>
      <c r="I161" s="235"/>
      <c r="J161" s="235"/>
      <c r="K161" s="256"/>
    </row>
    <row r="162" spans="2:11" s="1" customFormat="1" ht="18.75" customHeight="1">
      <c r="B162" s="237"/>
      <c r="C162" s="247"/>
      <c r="D162" s="247"/>
      <c r="E162" s="247"/>
      <c r="F162" s="257"/>
      <c r="G162" s="247"/>
      <c r="H162" s="247"/>
      <c r="I162" s="247"/>
      <c r="J162" s="247"/>
      <c r="K162" s="237"/>
    </row>
    <row r="163" spans="2:11" s="1" customFormat="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s="1" customFormat="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s="1" customFormat="1" ht="45" customHeight="1">
      <c r="B165" s="195"/>
      <c r="C165" s="323" t="s">
        <v>460</v>
      </c>
      <c r="D165" s="323"/>
      <c r="E165" s="323"/>
      <c r="F165" s="323"/>
      <c r="G165" s="323"/>
      <c r="H165" s="323"/>
      <c r="I165" s="323"/>
      <c r="J165" s="323"/>
      <c r="K165" s="196"/>
    </row>
    <row r="166" spans="2:11" s="1" customFormat="1" ht="17.25" customHeight="1">
      <c r="B166" s="195"/>
      <c r="C166" s="216" t="s">
        <v>388</v>
      </c>
      <c r="D166" s="216"/>
      <c r="E166" s="216"/>
      <c r="F166" s="216" t="s">
        <v>389</v>
      </c>
      <c r="G166" s="258"/>
      <c r="H166" s="259" t="s">
        <v>51</v>
      </c>
      <c r="I166" s="259" t="s">
        <v>54</v>
      </c>
      <c r="J166" s="216" t="s">
        <v>390</v>
      </c>
      <c r="K166" s="196"/>
    </row>
    <row r="167" spans="2:11" s="1" customFormat="1" ht="17.25" customHeight="1">
      <c r="B167" s="197"/>
      <c r="C167" s="218" t="s">
        <v>391</v>
      </c>
      <c r="D167" s="218"/>
      <c r="E167" s="218"/>
      <c r="F167" s="219" t="s">
        <v>392</v>
      </c>
      <c r="G167" s="260"/>
      <c r="H167" s="261"/>
      <c r="I167" s="261"/>
      <c r="J167" s="218" t="s">
        <v>393</v>
      </c>
      <c r="K167" s="198"/>
    </row>
    <row r="168" spans="2:11" s="1" customFormat="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9"/>
    </row>
    <row r="169" spans="2:11" s="1" customFormat="1" ht="15" customHeight="1">
      <c r="B169" s="226"/>
      <c r="C169" s="203" t="s">
        <v>397</v>
      </c>
      <c r="D169" s="203"/>
      <c r="E169" s="203"/>
      <c r="F169" s="224" t="s">
        <v>394</v>
      </c>
      <c r="G169" s="203"/>
      <c r="H169" s="203" t="s">
        <v>434</v>
      </c>
      <c r="I169" s="203" t="s">
        <v>396</v>
      </c>
      <c r="J169" s="203">
        <v>120</v>
      </c>
      <c r="K169" s="249"/>
    </row>
    <row r="170" spans="2:11" s="1" customFormat="1" ht="15" customHeight="1">
      <c r="B170" s="226"/>
      <c r="C170" s="203" t="s">
        <v>443</v>
      </c>
      <c r="D170" s="203"/>
      <c r="E170" s="203"/>
      <c r="F170" s="224" t="s">
        <v>394</v>
      </c>
      <c r="G170" s="203"/>
      <c r="H170" s="203" t="s">
        <v>444</v>
      </c>
      <c r="I170" s="203" t="s">
        <v>396</v>
      </c>
      <c r="J170" s="203" t="s">
        <v>445</v>
      </c>
      <c r="K170" s="249"/>
    </row>
    <row r="171" spans="2:11" s="1" customFormat="1" ht="15" customHeight="1">
      <c r="B171" s="226"/>
      <c r="C171" s="203" t="s">
        <v>342</v>
      </c>
      <c r="D171" s="203"/>
      <c r="E171" s="203"/>
      <c r="F171" s="224" t="s">
        <v>394</v>
      </c>
      <c r="G171" s="203"/>
      <c r="H171" s="203" t="s">
        <v>461</v>
      </c>
      <c r="I171" s="203" t="s">
        <v>396</v>
      </c>
      <c r="J171" s="203" t="s">
        <v>445</v>
      </c>
      <c r="K171" s="249"/>
    </row>
    <row r="172" spans="2:11" s="1" customFormat="1" ht="15" customHeight="1">
      <c r="B172" s="226"/>
      <c r="C172" s="203" t="s">
        <v>399</v>
      </c>
      <c r="D172" s="203"/>
      <c r="E172" s="203"/>
      <c r="F172" s="224" t="s">
        <v>400</v>
      </c>
      <c r="G172" s="203"/>
      <c r="H172" s="203" t="s">
        <v>461</v>
      </c>
      <c r="I172" s="203" t="s">
        <v>396</v>
      </c>
      <c r="J172" s="203">
        <v>50</v>
      </c>
      <c r="K172" s="249"/>
    </row>
    <row r="173" spans="2:11" s="1" customFormat="1" ht="15" customHeight="1">
      <c r="B173" s="226"/>
      <c r="C173" s="203" t="s">
        <v>402</v>
      </c>
      <c r="D173" s="203"/>
      <c r="E173" s="203"/>
      <c r="F173" s="224" t="s">
        <v>394</v>
      </c>
      <c r="G173" s="203"/>
      <c r="H173" s="203" t="s">
        <v>461</v>
      </c>
      <c r="I173" s="203" t="s">
        <v>404</v>
      </c>
      <c r="J173" s="203"/>
      <c r="K173" s="249"/>
    </row>
    <row r="174" spans="2:11" s="1" customFormat="1" ht="15" customHeight="1">
      <c r="B174" s="226"/>
      <c r="C174" s="203" t="s">
        <v>413</v>
      </c>
      <c r="D174" s="203"/>
      <c r="E174" s="203"/>
      <c r="F174" s="224" t="s">
        <v>400</v>
      </c>
      <c r="G174" s="203"/>
      <c r="H174" s="203" t="s">
        <v>461</v>
      </c>
      <c r="I174" s="203" t="s">
        <v>396</v>
      </c>
      <c r="J174" s="203">
        <v>50</v>
      </c>
      <c r="K174" s="249"/>
    </row>
    <row r="175" spans="2:11" s="1" customFormat="1" ht="15" customHeight="1">
      <c r="B175" s="226"/>
      <c r="C175" s="203" t="s">
        <v>421</v>
      </c>
      <c r="D175" s="203"/>
      <c r="E175" s="203"/>
      <c r="F175" s="224" t="s">
        <v>400</v>
      </c>
      <c r="G175" s="203"/>
      <c r="H175" s="203" t="s">
        <v>461</v>
      </c>
      <c r="I175" s="203" t="s">
        <v>396</v>
      </c>
      <c r="J175" s="203">
        <v>50</v>
      </c>
      <c r="K175" s="249"/>
    </row>
    <row r="176" spans="2:11" s="1" customFormat="1" ht="15" customHeight="1">
      <c r="B176" s="226"/>
      <c r="C176" s="203" t="s">
        <v>419</v>
      </c>
      <c r="D176" s="203"/>
      <c r="E176" s="203"/>
      <c r="F176" s="224" t="s">
        <v>400</v>
      </c>
      <c r="G176" s="203"/>
      <c r="H176" s="203" t="s">
        <v>461</v>
      </c>
      <c r="I176" s="203" t="s">
        <v>396</v>
      </c>
      <c r="J176" s="203">
        <v>50</v>
      </c>
      <c r="K176" s="249"/>
    </row>
    <row r="177" spans="2:11" s="1" customFormat="1" ht="15" customHeight="1">
      <c r="B177" s="226"/>
      <c r="C177" s="203" t="s">
        <v>89</v>
      </c>
      <c r="D177" s="203"/>
      <c r="E177" s="203"/>
      <c r="F177" s="224" t="s">
        <v>394</v>
      </c>
      <c r="G177" s="203"/>
      <c r="H177" s="203" t="s">
        <v>462</v>
      </c>
      <c r="I177" s="203" t="s">
        <v>463</v>
      </c>
      <c r="J177" s="203"/>
      <c r="K177" s="249"/>
    </row>
    <row r="178" spans="2:11" s="1" customFormat="1" ht="15" customHeight="1">
      <c r="B178" s="226"/>
      <c r="C178" s="203" t="s">
        <v>54</v>
      </c>
      <c r="D178" s="203"/>
      <c r="E178" s="203"/>
      <c r="F178" s="224" t="s">
        <v>394</v>
      </c>
      <c r="G178" s="203"/>
      <c r="H178" s="203" t="s">
        <v>464</v>
      </c>
      <c r="I178" s="203" t="s">
        <v>465</v>
      </c>
      <c r="J178" s="203">
        <v>1</v>
      </c>
      <c r="K178" s="249"/>
    </row>
    <row r="179" spans="2:11" s="1" customFormat="1" ht="15" customHeight="1">
      <c r="B179" s="226"/>
      <c r="C179" s="203" t="s">
        <v>50</v>
      </c>
      <c r="D179" s="203"/>
      <c r="E179" s="203"/>
      <c r="F179" s="224" t="s">
        <v>394</v>
      </c>
      <c r="G179" s="203"/>
      <c r="H179" s="203" t="s">
        <v>466</v>
      </c>
      <c r="I179" s="203" t="s">
        <v>396</v>
      </c>
      <c r="J179" s="203">
        <v>20</v>
      </c>
      <c r="K179" s="249"/>
    </row>
    <row r="180" spans="2:11" s="1" customFormat="1" ht="15" customHeight="1">
      <c r="B180" s="226"/>
      <c r="C180" s="203" t="s">
        <v>51</v>
      </c>
      <c r="D180" s="203"/>
      <c r="E180" s="203"/>
      <c r="F180" s="224" t="s">
        <v>394</v>
      </c>
      <c r="G180" s="203"/>
      <c r="H180" s="203" t="s">
        <v>467</v>
      </c>
      <c r="I180" s="203" t="s">
        <v>396</v>
      </c>
      <c r="J180" s="203">
        <v>255</v>
      </c>
      <c r="K180" s="249"/>
    </row>
    <row r="181" spans="2:11" s="1" customFormat="1" ht="15" customHeight="1">
      <c r="B181" s="226"/>
      <c r="C181" s="203" t="s">
        <v>90</v>
      </c>
      <c r="D181" s="203"/>
      <c r="E181" s="203"/>
      <c r="F181" s="224" t="s">
        <v>394</v>
      </c>
      <c r="G181" s="203"/>
      <c r="H181" s="203" t="s">
        <v>358</v>
      </c>
      <c r="I181" s="203" t="s">
        <v>396</v>
      </c>
      <c r="J181" s="203">
        <v>10</v>
      </c>
      <c r="K181" s="249"/>
    </row>
    <row r="182" spans="2:11" s="1" customFormat="1" ht="15" customHeight="1">
      <c r="B182" s="226"/>
      <c r="C182" s="203" t="s">
        <v>91</v>
      </c>
      <c r="D182" s="203"/>
      <c r="E182" s="203"/>
      <c r="F182" s="224" t="s">
        <v>394</v>
      </c>
      <c r="G182" s="203"/>
      <c r="H182" s="203" t="s">
        <v>468</v>
      </c>
      <c r="I182" s="203" t="s">
        <v>429</v>
      </c>
      <c r="J182" s="203"/>
      <c r="K182" s="249"/>
    </row>
    <row r="183" spans="2:11" s="1" customFormat="1" ht="15" customHeight="1">
      <c r="B183" s="226"/>
      <c r="C183" s="203" t="s">
        <v>469</v>
      </c>
      <c r="D183" s="203"/>
      <c r="E183" s="203"/>
      <c r="F183" s="224" t="s">
        <v>394</v>
      </c>
      <c r="G183" s="203"/>
      <c r="H183" s="203" t="s">
        <v>470</v>
      </c>
      <c r="I183" s="203" t="s">
        <v>429</v>
      </c>
      <c r="J183" s="203"/>
      <c r="K183" s="249"/>
    </row>
    <row r="184" spans="2:11" s="1" customFormat="1" ht="15" customHeight="1">
      <c r="B184" s="226"/>
      <c r="C184" s="203" t="s">
        <v>458</v>
      </c>
      <c r="D184" s="203"/>
      <c r="E184" s="203"/>
      <c r="F184" s="224" t="s">
        <v>394</v>
      </c>
      <c r="G184" s="203"/>
      <c r="H184" s="203" t="s">
        <v>471</v>
      </c>
      <c r="I184" s="203" t="s">
        <v>429</v>
      </c>
      <c r="J184" s="203"/>
      <c r="K184" s="249"/>
    </row>
    <row r="185" spans="2:11" s="1" customFormat="1" ht="15" customHeight="1">
      <c r="B185" s="226"/>
      <c r="C185" s="203" t="s">
        <v>93</v>
      </c>
      <c r="D185" s="203"/>
      <c r="E185" s="203"/>
      <c r="F185" s="224" t="s">
        <v>400</v>
      </c>
      <c r="G185" s="203"/>
      <c r="H185" s="203" t="s">
        <v>472</v>
      </c>
      <c r="I185" s="203" t="s">
        <v>396</v>
      </c>
      <c r="J185" s="203">
        <v>50</v>
      </c>
      <c r="K185" s="249"/>
    </row>
    <row r="186" spans="2:11" s="1" customFormat="1" ht="15" customHeight="1">
      <c r="B186" s="226"/>
      <c r="C186" s="203" t="s">
        <v>473</v>
      </c>
      <c r="D186" s="203"/>
      <c r="E186" s="203"/>
      <c r="F186" s="224" t="s">
        <v>400</v>
      </c>
      <c r="G186" s="203"/>
      <c r="H186" s="203" t="s">
        <v>474</v>
      </c>
      <c r="I186" s="203" t="s">
        <v>475</v>
      </c>
      <c r="J186" s="203"/>
      <c r="K186" s="249"/>
    </row>
    <row r="187" spans="2:11" s="1" customFormat="1" ht="15" customHeight="1">
      <c r="B187" s="226"/>
      <c r="C187" s="203" t="s">
        <v>476</v>
      </c>
      <c r="D187" s="203"/>
      <c r="E187" s="203"/>
      <c r="F187" s="224" t="s">
        <v>400</v>
      </c>
      <c r="G187" s="203"/>
      <c r="H187" s="203" t="s">
        <v>477</v>
      </c>
      <c r="I187" s="203" t="s">
        <v>475</v>
      </c>
      <c r="J187" s="203"/>
      <c r="K187" s="249"/>
    </row>
    <row r="188" spans="2:11" s="1" customFormat="1" ht="15" customHeight="1">
      <c r="B188" s="226"/>
      <c r="C188" s="203" t="s">
        <v>478</v>
      </c>
      <c r="D188" s="203"/>
      <c r="E188" s="203"/>
      <c r="F188" s="224" t="s">
        <v>400</v>
      </c>
      <c r="G188" s="203"/>
      <c r="H188" s="203" t="s">
        <v>479</v>
      </c>
      <c r="I188" s="203" t="s">
        <v>475</v>
      </c>
      <c r="J188" s="203"/>
      <c r="K188" s="249"/>
    </row>
    <row r="189" spans="2:11" s="1" customFormat="1" ht="15" customHeight="1">
      <c r="B189" s="226"/>
      <c r="C189" s="262" t="s">
        <v>480</v>
      </c>
      <c r="D189" s="203"/>
      <c r="E189" s="203"/>
      <c r="F189" s="224" t="s">
        <v>400</v>
      </c>
      <c r="G189" s="203"/>
      <c r="H189" s="203" t="s">
        <v>481</v>
      </c>
      <c r="I189" s="203" t="s">
        <v>482</v>
      </c>
      <c r="J189" s="263" t="s">
        <v>483</v>
      </c>
      <c r="K189" s="249"/>
    </row>
    <row r="190" spans="2:11" s="1" customFormat="1" ht="15" customHeight="1">
      <c r="B190" s="226"/>
      <c r="C190" s="262" t="s">
        <v>39</v>
      </c>
      <c r="D190" s="203"/>
      <c r="E190" s="203"/>
      <c r="F190" s="224" t="s">
        <v>394</v>
      </c>
      <c r="G190" s="203"/>
      <c r="H190" s="200" t="s">
        <v>484</v>
      </c>
      <c r="I190" s="203" t="s">
        <v>485</v>
      </c>
      <c r="J190" s="203"/>
      <c r="K190" s="249"/>
    </row>
    <row r="191" spans="2:11" s="1" customFormat="1" ht="15" customHeight="1">
      <c r="B191" s="226"/>
      <c r="C191" s="262" t="s">
        <v>486</v>
      </c>
      <c r="D191" s="203"/>
      <c r="E191" s="203"/>
      <c r="F191" s="224" t="s">
        <v>394</v>
      </c>
      <c r="G191" s="203"/>
      <c r="H191" s="203" t="s">
        <v>487</v>
      </c>
      <c r="I191" s="203" t="s">
        <v>429</v>
      </c>
      <c r="J191" s="203"/>
      <c r="K191" s="249"/>
    </row>
    <row r="192" spans="2:11" s="1" customFormat="1" ht="15" customHeight="1">
      <c r="B192" s="226"/>
      <c r="C192" s="262" t="s">
        <v>488</v>
      </c>
      <c r="D192" s="203"/>
      <c r="E192" s="203"/>
      <c r="F192" s="224" t="s">
        <v>394</v>
      </c>
      <c r="G192" s="203"/>
      <c r="H192" s="203" t="s">
        <v>489</v>
      </c>
      <c r="I192" s="203" t="s">
        <v>429</v>
      </c>
      <c r="J192" s="203"/>
      <c r="K192" s="249"/>
    </row>
    <row r="193" spans="2:11" s="1" customFormat="1" ht="15" customHeight="1">
      <c r="B193" s="226"/>
      <c r="C193" s="262" t="s">
        <v>490</v>
      </c>
      <c r="D193" s="203"/>
      <c r="E193" s="203"/>
      <c r="F193" s="224" t="s">
        <v>400</v>
      </c>
      <c r="G193" s="203"/>
      <c r="H193" s="203" t="s">
        <v>491</v>
      </c>
      <c r="I193" s="203" t="s">
        <v>429</v>
      </c>
      <c r="J193" s="203"/>
      <c r="K193" s="249"/>
    </row>
    <row r="194" spans="2:11" s="1" customFormat="1" ht="15" customHeight="1">
      <c r="B194" s="255"/>
      <c r="C194" s="264"/>
      <c r="D194" s="235"/>
      <c r="E194" s="235"/>
      <c r="F194" s="235"/>
      <c r="G194" s="235"/>
      <c r="H194" s="235"/>
      <c r="I194" s="235"/>
      <c r="J194" s="235"/>
      <c r="K194" s="256"/>
    </row>
    <row r="195" spans="2:11" s="1" customFormat="1" ht="18.75" customHeight="1">
      <c r="B195" s="237"/>
      <c r="C195" s="247"/>
      <c r="D195" s="247"/>
      <c r="E195" s="247"/>
      <c r="F195" s="257"/>
      <c r="G195" s="247"/>
      <c r="H195" s="247"/>
      <c r="I195" s="247"/>
      <c r="J195" s="247"/>
      <c r="K195" s="237"/>
    </row>
    <row r="196" spans="2:11" s="1" customFormat="1" ht="18.75" customHeight="1">
      <c r="B196" s="237"/>
      <c r="C196" s="247"/>
      <c r="D196" s="247"/>
      <c r="E196" s="247"/>
      <c r="F196" s="257"/>
      <c r="G196" s="247"/>
      <c r="H196" s="247"/>
      <c r="I196" s="247"/>
      <c r="J196" s="247"/>
      <c r="K196" s="237"/>
    </row>
    <row r="197" spans="2:11" s="1" customFormat="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s="1" customFormat="1" ht="13.5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s="1" customFormat="1" ht="21">
      <c r="B199" s="195"/>
      <c r="C199" s="323" t="s">
        <v>492</v>
      </c>
      <c r="D199" s="323"/>
      <c r="E199" s="323"/>
      <c r="F199" s="323"/>
      <c r="G199" s="323"/>
      <c r="H199" s="323"/>
      <c r="I199" s="323"/>
      <c r="J199" s="323"/>
      <c r="K199" s="196"/>
    </row>
    <row r="200" spans="2:11" s="1" customFormat="1" ht="25.5" customHeight="1">
      <c r="B200" s="195"/>
      <c r="C200" s="265" t="s">
        <v>493</v>
      </c>
      <c r="D200" s="265"/>
      <c r="E200" s="265"/>
      <c r="F200" s="265" t="s">
        <v>494</v>
      </c>
      <c r="G200" s="266"/>
      <c r="H200" s="324" t="s">
        <v>495</v>
      </c>
      <c r="I200" s="324"/>
      <c r="J200" s="324"/>
      <c r="K200" s="196"/>
    </row>
    <row r="201" spans="2:11" s="1" customFormat="1" ht="5.25" customHeight="1">
      <c r="B201" s="226"/>
      <c r="C201" s="221"/>
      <c r="D201" s="221"/>
      <c r="E201" s="221"/>
      <c r="F201" s="221"/>
      <c r="G201" s="247"/>
      <c r="H201" s="221"/>
      <c r="I201" s="221"/>
      <c r="J201" s="221"/>
      <c r="K201" s="249"/>
    </row>
    <row r="202" spans="2:11" s="1" customFormat="1" ht="15" customHeight="1">
      <c r="B202" s="226"/>
      <c r="C202" s="203" t="s">
        <v>485</v>
      </c>
      <c r="D202" s="203"/>
      <c r="E202" s="203"/>
      <c r="F202" s="224" t="s">
        <v>40</v>
      </c>
      <c r="G202" s="203"/>
      <c r="H202" s="325" t="s">
        <v>496</v>
      </c>
      <c r="I202" s="325"/>
      <c r="J202" s="325"/>
      <c r="K202" s="249"/>
    </row>
    <row r="203" spans="2:11" s="1" customFormat="1" ht="15" customHeight="1">
      <c r="B203" s="226"/>
      <c r="C203" s="203"/>
      <c r="D203" s="203"/>
      <c r="E203" s="203"/>
      <c r="F203" s="224" t="s">
        <v>41</v>
      </c>
      <c r="G203" s="203"/>
      <c r="H203" s="325" t="s">
        <v>497</v>
      </c>
      <c r="I203" s="325"/>
      <c r="J203" s="325"/>
      <c r="K203" s="249"/>
    </row>
    <row r="204" spans="2:11" s="1" customFormat="1" ht="15" customHeight="1">
      <c r="B204" s="226"/>
      <c r="C204" s="203"/>
      <c r="D204" s="203"/>
      <c r="E204" s="203"/>
      <c r="F204" s="224" t="s">
        <v>44</v>
      </c>
      <c r="G204" s="203"/>
      <c r="H204" s="325" t="s">
        <v>498</v>
      </c>
      <c r="I204" s="325"/>
      <c r="J204" s="325"/>
      <c r="K204" s="249"/>
    </row>
    <row r="205" spans="2:11" s="1" customFormat="1" ht="15" customHeight="1">
      <c r="B205" s="226"/>
      <c r="C205" s="203"/>
      <c r="D205" s="203"/>
      <c r="E205" s="203"/>
      <c r="F205" s="224" t="s">
        <v>42</v>
      </c>
      <c r="G205" s="203"/>
      <c r="H205" s="325" t="s">
        <v>499</v>
      </c>
      <c r="I205" s="325"/>
      <c r="J205" s="325"/>
      <c r="K205" s="249"/>
    </row>
    <row r="206" spans="2:11" s="1" customFormat="1" ht="15" customHeight="1">
      <c r="B206" s="226"/>
      <c r="C206" s="203"/>
      <c r="D206" s="203"/>
      <c r="E206" s="203"/>
      <c r="F206" s="224" t="s">
        <v>43</v>
      </c>
      <c r="G206" s="203"/>
      <c r="H206" s="325" t="s">
        <v>500</v>
      </c>
      <c r="I206" s="325"/>
      <c r="J206" s="325"/>
      <c r="K206" s="249"/>
    </row>
    <row r="207" spans="2:11" s="1" customFormat="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9"/>
    </row>
    <row r="208" spans="2:11" s="1" customFormat="1" ht="15" customHeight="1">
      <c r="B208" s="226"/>
      <c r="C208" s="203" t="s">
        <v>441</v>
      </c>
      <c r="D208" s="203"/>
      <c r="E208" s="203"/>
      <c r="F208" s="224" t="s">
        <v>75</v>
      </c>
      <c r="G208" s="203"/>
      <c r="H208" s="325" t="s">
        <v>501</v>
      </c>
      <c r="I208" s="325"/>
      <c r="J208" s="325"/>
      <c r="K208" s="249"/>
    </row>
    <row r="209" spans="2:11" s="1" customFormat="1" ht="15" customHeight="1">
      <c r="B209" s="226"/>
      <c r="C209" s="203"/>
      <c r="D209" s="203"/>
      <c r="E209" s="203"/>
      <c r="F209" s="224" t="s">
        <v>336</v>
      </c>
      <c r="G209" s="203"/>
      <c r="H209" s="325" t="s">
        <v>337</v>
      </c>
      <c r="I209" s="325"/>
      <c r="J209" s="325"/>
      <c r="K209" s="249"/>
    </row>
    <row r="210" spans="2:11" s="1" customFormat="1" ht="15" customHeight="1">
      <c r="B210" s="226"/>
      <c r="C210" s="203"/>
      <c r="D210" s="203"/>
      <c r="E210" s="203"/>
      <c r="F210" s="224" t="s">
        <v>334</v>
      </c>
      <c r="G210" s="203"/>
      <c r="H210" s="325" t="s">
        <v>502</v>
      </c>
      <c r="I210" s="325"/>
      <c r="J210" s="325"/>
      <c r="K210" s="249"/>
    </row>
    <row r="211" spans="2:11" s="1" customFormat="1" ht="15" customHeight="1">
      <c r="B211" s="267"/>
      <c r="C211" s="203"/>
      <c r="D211" s="203"/>
      <c r="E211" s="203"/>
      <c r="F211" s="224" t="s">
        <v>338</v>
      </c>
      <c r="G211" s="262"/>
      <c r="H211" s="326" t="s">
        <v>339</v>
      </c>
      <c r="I211" s="326"/>
      <c r="J211" s="326"/>
      <c r="K211" s="268"/>
    </row>
    <row r="212" spans="2:11" s="1" customFormat="1" ht="15" customHeight="1">
      <c r="B212" s="267"/>
      <c r="C212" s="203"/>
      <c r="D212" s="203"/>
      <c r="E212" s="203"/>
      <c r="F212" s="224" t="s">
        <v>340</v>
      </c>
      <c r="G212" s="262"/>
      <c r="H212" s="326" t="s">
        <v>503</v>
      </c>
      <c r="I212" s="326"/>
      <c r="J212" s="326"/>
      <c r="K212" s="268"/>
    </row>
    <row r="213" spans="2:11" s="1" customFormat="1" ht="15" customHeight="1">
      <c r="B213" s="267"/>
      <c r="C213" s="203"/>
      <c r="D213" s="203"/>
      <c r="E213" s="203"/>
      <c r="F213" s="224"/>
      <c r="G213" s="262"/>
      <c r="H213" s="253"/>
      <c r="I213" s="253"/>
      <c r="J213" s="253"/>
      <c r="K213" s="268"/>
    </row>
    <row r="214" spans="2:11" s="1" customFormat="1" ht="15" customHeight="1">
      <c r="B214" s="267"/>
      <c r="C214" s="203" t="s">
        <v>465</v>
      </c>
      <c r="D214" s="203"/>
      <c r="E214" s="203"/>
      <c r="F214" s="224">
        <v>1</v>
      </c>
      <c r="G214" s="262"/>
      <c r="H214" s="326" t="s">
        <v>504</v>
      </c>
      <c r="I214" s="326"/>
      <c r="J214" s="326"/>
      <c r="K214" s="268"/>
    </row>
    <row r="215" spans="2:11" s="1" customFormat="1" ht="15" customHeight="1">
      <c r="B215" s="267"/>
      <c r="C215" s="203"/>
      <c r="D215" s="203"/>
      <c r="E215" s="203"/>
      <c r="F215" s="224">
        <v>2</v>
      </c>
      <c r="G215" s="262"/>
      <c r="H215" s="326" t="s">
        <v>505</v>
      </c>
      <c r="I215" s="326"/>
      <c r="J215" s="326"/>
      <c r="K215" s="268"/>
    </row>
    <row r="216" spans="2:11" s="1" customFormat="1" ht="15" customHeight="1">
      <c r="B216" s="267"/>
      <c r="C216" s="203"/>
      <c r="D216" s="203"/>
      <c r="E216" s="203"/>
      <c r="F216" s="224">
        <v>3</v>
      </c>
      <c r="G216" s="262"/>
      <c r="H216" s="326" t="s">
        <v>506</v>
      </c>
      <c r="I216" s="326"/>
      <c r="J216" s="326"/>
      <c r="K216" s="268"/>
    </row>
    <row r="217" spans="2:11" s="1" customFormat="1" ht="15" customHeight="1">
      <c r="B217" s="267"/>
      <c r="C217" s="203"/>
      <c r="D217" s="203"/>
      <c r="E217" s="203"/>
      <c r="F217" s="224">
        <v>4</v>
      </c>
      <c r="G217" s="262"/>
      <c r="H217" s="326" t="s">
        <v>507</v>
      </c>
      <c r="I217" s="326"/>
      <c r="J217" s="326"/>
      <c r="K217" s="268"/>
    </row>
    <row r="218" spans="2:11" s="1" customFormat="1" ht="12.75" customHeight="1">
      <c r="B218" s="269"/>
      <c r="C218" s="270"/>
      <c r="D218" s="270"/>
      <c r="E218" s="270"/>
      <c r="F218" s="270"/>
      <c r="G218" s="270"/>
      <c r="H218" s="270"/>
      <c r="I218" s="270"/>
      <c r="J218" s="270"/>
      <c r="K218" s="27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Klucho Martin</dc:creator>
  <cp:keywords/>
  <dc:description/>
  <cp:lastModifiedBy>Kříbková Irena</cp:lastModifiedBy>
  <dcterms:created xsi:type="dcterms:W3CDTF">2023-01-25T11:08:44Z</dcterms:created>
  <dcterms:modified xsi:type="dcterms:W3CDTF">2023-01-25T13:54:11Z</dcterms:modified>
  <cp:category/>
  <cp:version/>
  <cp:contentType/>
  <cp:contentStatus/>
</cp:coreProperties>
</file>