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21570" windowHeight="7230" activeTab="0"/>
  </bookViews>
  <sheets>
    <sheet name="Rekapitulace stavby" sheetId="1" r:id="rId1"/>
    <sheet name="122022 - Protiradonová op..." sheetId="2" r:id="rId2"/>
    <sheet name="Pokyny pro vyplnění" sheetId="3" r:id="rId3"/>
  </sheets>
  <definedNames>
    <definedName name="_xlnm._FilterDatabase" localSheetId="1" hidden="1">'122022 - Protiradonová op...'!$C$74:$K$235</definedName>
    <definedName name="_xlnm.Print_Area" localSheetId="1">'122022 - Protiradonová op...'!$C$4:$J$37,'122022 - Protiradonová op...'!$C$43:$J$58,'122022 - Protiradonová op...'!$C$64:$K$235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'122022 - Protiradonová op...'!$74:$74</definedName>
  </definedNames>
  <calcPr calcId="191029"/>
</workbook>
</file>

<file path=xl/sharedStrings.xml><?xml version="1.0" encoding="utf-8"?>
<sst xmlns="http://schemas.openxmlformats.org/spreadsheetml/2006/main" count="2320" uniqueCount="708">
  <si>
    <t>Export Komplet</t>
  </si>
  <si>
    <t>VZ</t>
  </si>
  <si>
    <t>2.0</t>
  </si>
  <si>
    <t>ZAMOK</t>
  </si>
  <si>
    <t>False</t>
  </si>
  <si>
    <t>{c44e634e-4640-41cd-bcb6-2d02f09fe1db}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</si>
  <si>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</si>
  <si>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</si>
  <si>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</si>
  <si>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</si>
  <si>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</si>
  <si>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</si>
  <si>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</si>
  <si>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</si>
  <si>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</si>
  <si>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</si>
  <si>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</si>
  <si>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Protiradonová opatření ZUŠ , Masarykova 717, 363 01 Ostrov</t>
  </si>
  <si>
    <t>KSO:</t>
  </si>
  <si>
    <t/>
  </si>
  <si>
    <t>CC-CZ:</t>
  </si>
  <si>
    <t>Místo:</t>
  </si>
  <si>
    <t>Ostrov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</si>
  <si>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</si>
  <si>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</si>
  <si>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</si>
  <si>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</si>
  <si>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</si>
  <si>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</si>
  <si>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</si>
  <si>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</si>
  <si>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</si>
  <si>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</si>
  <si>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</si>
  <si>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</si>
  <si>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</si>
  <si>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</si>
  <si>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</si>
  <si>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</si>
  <si>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</si>
  <si>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</si>
  <si>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</si>
  <si>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</si>
  <si>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</si>
  <si>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</si>
  <si>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</si>
  <si>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</si>
  <si>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</si>
  <si>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</si>
  <si>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</si>
  <si>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</si>
  <si>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</si>
  <si>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</si>
  <si>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</si>
  <si>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</si>
  <si>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</si>
  <si>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</si>
  <si>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</si>
  <si>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</si>
  <si>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</si>
  <si>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</si>
  <si>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</si>
  <si>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</si>
  <si>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</si>
  <si>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</si>
  <si>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</si>
  <si>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</si>
  <si>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</si>
  <si>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</si>
  <si>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</si>
  <si>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</si>
  <si>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</si>
  <si>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</si>
  <si>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</si>
  <si>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</si>
  <si>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</si>
  <si>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</si>
  <si>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</si>
  <si>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</si>
  <si>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</si>
  <si>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</si>
  <si>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</si>
  <si>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</si>
  <si>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</si>
  <si>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</si>
  <si>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</si>
  <si>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</si>
  <si>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</si>
  <si>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</si>
  <si>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</si>
  <si>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</si>
  <si>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</si>
  <si>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</si>
  <si>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</si>
  <si>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</si>
  <si>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</si>
  <si>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</si>
  <si>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</si>
  <si>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</si>
  <si>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</si>
  <si>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</si>
  <si>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094103000</t>
  </si>
  <si>
    <t>Náklady na plánované vyklizení objektu</t>
  </si>
  <si>
    <t>hod</t>
  </si>
  <si>
    <t>CS ÚRS 2022 02</t>
  </si>
  <si>
    <t>1024</t>
  </si>
  <si>
    <t>59271702</t>
  </si>
  <si>
    <t>Online PSC</t>
  </si>
  <si>
    <t>https://podminky.urs.cz/item/CS_URS_2022_02/094103000</t>
  </si>
  <si>
    <t>9</t>
  </si>
  <si>
    <t>Ostatní konstrukce a práce, bourání</t>
  </si>
  <si>
    <t>030001000</t>
  </si>
  <si>
    <t>Zařízení staveniště</t>
  </si>
  <si>
    <t>…</t>
  </si>
  <si>
    <t>1091437977</t>
  </si>
  <si>
    <t>https://podminky.urs.cz/item/CS_URS_2022_02/030001000</t>
  </si>
  <si>
    <t>3</t>
  </si>
  <si>
    <t>040001000</t>
  </si>
  <si>
    <t>Inženýrská činnost</t>
  </si>
  <si>
    <t>1964399075</t>
  </si>
  <si>
    <t>https://podminky.urs.cz/item/CS_URS_2022_02/040001000</t>
  </si>
  <si>
    <t>4</t>
  </si>
  <si>
    <t>043002000</t>
  </si>
  <si>
    <t>Zkoušky a ostatní měření</t>
  </si>
  <si>
    <t>-1541950142</t>
  </si>
  <si>
    <t>https://podminky.urs.cz/item/CS_URS_2022_02/043002000</t>
  </si>
  <si>
    <t>5</t>
  </si>
  <si>
    <t>122211101</t>
  </si>
  <si>
    <t>Odkopávky a prokopávky ručně zapažené i nezapažené v hornině třídy těžitelnosti I skupiny 3</t>
  </si>
  <si>
    <t>m3</t>
  </si>
  <si>
    <t>-27962984</t>
  </si>
  <si>
    <t>https://podminky.urs.cz/item/CS_URS_2022_02/122211101</t>
  </si>
  <si>
    <t>6</t>
  </si>
  <si>
    <t>162211331</t>
  </si>
  <si>
    <t>Vodorovné přemístění výkopku nebo sypaniny stavebním kolečkem s vyprázdněním kolečka na hromady nebo do dopravního prostředku na vzdálenost do 10 m z horniny třídy těžitelnosti III, skupiny 6 a 7</t>
  </si>
  <si>
    <t>795319765</t>
  </si>
  <si>
    <t>https://podminky.urs.cz/item/CS_URS_2022_02/162211331</t>
  </si>
  <si>
    <t>7</t>
  </si>
  <si>
    <t>162211339</t>
  </si>
  <si>
    <t>Vodorovné přemístění výkopku nebo sypaniny stavebním kolečkem s vyprázdněním kolečka na hromady nebo do dopravního prostředku na vzdálenost do 10 m Příplatek za každých dalších 10 m k ceně -1331</t>
  </si>
  <si>
    <t>-1844111568</t>
  </si>
  <si>
    <t>https://podminky.urs.cz/item/CS_URS_2022_02/162211339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</si>
  <si>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</si>
  <si>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</si>
  <si>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</si>
  <si>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913943796</t>
  </si>
  <si>
    <t>https://podminky.urs.cz/item/CS_URS_2022_02/162751117</t>
  </si>
  <si>
    <t>M</t>
  </si>
  <si>
    <t>28329042</t>
  </si>
  <si>
    <t>fólie PE separační či ochranná tl 0,2mm</t>
  </si>
  <si>
    <t>m2</t>
  </si>
  <si>
    <t>489649911</t>
  </si>
  <si>
    <t>10</t>
  </si>
  <si>
    <t>167111103</t>
  </si>
  <si>
    <t>Nakládání, skládání a překládání neulehlého výkopku nebo sypaniny ručně nakládání, z hornin třídy těžitelnosti III, skupiny 6 a 7</t>
  </si>
  <si>
    <t>959092720</t>
  </si>
  <si>
    <t>https://podminky.urs.cz/item/CS_URS_2022_02/167111103</t>
  </si>
  <si>
    <t>11</t>
  </si>
  <si>
    <t>171201221</t>
  </si>
  <si>
    <t>Poplatek za uložení stavebního odpadu na skládce (skládkovné) zeminy a kamení zatříděného do Katalogu odpadů pod kódem 17 05 04</t>
  </si>
  <si>
    <t>t</t>
  </si>
  <si>
    <t>1713640064</t>
  </si>
  <si>
    <t>https://podminky.urs.cz/item/CS_URS_2022_02/171201221</t>
  </si>
  <si>
    <t>12</t>
  </si>
  <si>
    <t>171251201</t>
  </si>
  <si>
    <t>Uložení sypaniny na skládky nebo meziskládky bez hutnění s upravením uložené sypaniny do předepsaného tvaru</t>
  </si>
  <si>
    <t>-1015632490</t>
  </si>
  <si>
    <t>https://podminky.urs.cz/item/CS_URS_2022_02/171251201</t>
  </si>
  <si>
    <t>13</t>
  </si>
  <si>
    <t>174111102</t>
  </si>
  <si>
    <t>Zásyp sypaninou z jakékoliv horniny ručně s uložením výkopku ve vrstvách se zhutněním v uzavřených prostorách s urovnáním povrchu zásypu</t>
  </si>
  <si>
    <t>-1885552036</t>
  </si>
  <si>
    <t>https://podminky.urs.cz/item/CS_URS_2022_02/174111102</t>
  </si>
  <si>
    <t>14</t>
  </si>
  <si>
    <t>58333651</t>
  </si>
  <si>
    <t>kamenivo těžené hrubé frakce 8/16</t>
  </si>
  <si>
    <t>1986059742</t>
  </si>
  <si>
    <t>VV</t>
  </si>
  <si>
    <t>32*2</t>
  </si>
  <si>
    <t>181912112</t>
  </si>
  <si>
    <t>Úprava pláně vyrovnáním výškových rozdílů ručně v hornině třídy těžitelnosti I skupiny 3 se zhutněním</t>
  </si>
  <si>
    <t>-1086315572</t>
  </si>
  <si>
    <t>https://podminky.urs.cz/item/CS_URS_2022_02/181912112</t>
  </si>
  <si>
    <t>16</t>
  </si>
  <si>
    <t>69311081</t>
  </si>
  <si>
    <t>geotextilie netkaná separační, ochranná, filtrační, drenážní PES 300g/m2</t>
  </si>
  <si>
    <t>1223742255</t>
  </si>
  <si>
    <t>320,000*1,2</t>
  </si>
  <si>
    <t>17</t>
  </si>
  <si>
    <t>319201321</t>
  </si>
  <si>
    <t>Vyrovnání nerovného povrchu vnitřního i vnějšího zdiva bez odsekání vadných cihel, maltou (s dodáním hmot) tl. do 30 mm</t>
  </si>
  <si>
    <t>-2114411060</t>
  </si>
  <si>
    <t>https://podminky.urs.cz/item/CS_URS_2022_02/319201321</t>
  </si>
  <si>
    <t>338,000*0,15</t>
  </si>
  <si>
    <t>18</t>
  </si>
  <si>
    <t>612325423</t>
  </si>
  <si>
    <t>Oprava vápenocementové omítky vnitřních ploch štukové dvouvrstvé, tloušťky do 20 mm a tloušťky štuku do 3 mm stěn, v rozsahu opravované plochy přes 30 do 50%</t>
  </si>
  <si>
    <t>1992298746</t>
  </si>
  <si>
    <t>https://podminky.urs.cz/item/CS_URS_2022_02/612325423</t>
  </si>
  <si>
    <t>19</t>
  </si>
  <si>
    <t>619991011</t>
  </si>
  <si>
    <t>Zakrytí vnitřních ploch před znečištěním včetně pozdějšího odkrytí konstrukcí a prvků obalením fólií a přelepením páskou</t>
  </si>
  <si>
    <t>1072864999</t>
  </si>
  <si>
    <t>https://podminky.urs.cz/item/CS_URS_2022_02/619991011</t>
  </si>
  <si>
    <t>20</t>
  </si>
  <si>
    <t>619991021</t>
  </si>
  <si>
    <t>Zakrytí vnitřních ploch před znečištěním včetně pozdějšího odkrytí rámů oken a dveří, keramických soklů oblepením malířskou páskou</t>
  </si>
  <si>
    <t>m</t>
  </si>
  <si>
    <t>-1748364696</t>
  </si>
  <si>
    <t>https://podminky.urs.cz/item/CS_URS_2022_02/619991021</t>
  </si>
  <si>
    <t>631311114</t>
  </si>
  <si>
    <t>Mazanina z betonu prostého bez zvýšených nároků na prostředí tl. přes 50 do 80 mm tř. C 16/20</t>
  </si>
  <si>
    <t>-2098334140</t>
  </si>
  <si>
    <t>https://podminky.urs.cz/item/CS_URS_2022_02/631311114</t>
  </si>
  <si>
    <t>22</t>
  </si>
  <si>
    <t>631319011</t>
  </si>
  <si>
    <t>Příplatek k cenám mazanin za úpravu povrchu mazaniny přehlazením, mazanina tl. přes 50 do 80 mm</t>
  </si>
  <si>
    <t>600643947</t>
  </si>
  <si>
    <t>https://podminky.urs.cz/item/CS_URS_2022_02/631319011</t>
  </si>
  <si>
    <t>23</t>
  </si>
  <si>
    <t>631362021</t>
  </si>
  <si>
    <t>Výztuž mazanin ze svařovaných sítí z drátů typu KARI</t>
  </si>
  <si>
    <t>-1310988065</t>
  </si>
  <si>
    <t>https://podminky.urs.cz/item/CS_URS_2022_02/631362021</t>
  </si>
  <si>
    <t>24</t>
  </si>
  <si>
    <t>632451214.ZPA</t>
  </si>
  <si>
    <t>Potěr cementový samonivelační litý ZAPA Slim C20 tl přes 45 do 50 mm</t>
  </si>
  <si>
    <t>83257461</t>
  </si>
  <si>
    <t>25</t>
  </si>
  <si>
    <t>632451291.ZPA</t>
  </si>
  <si>
    <t>Příplatek k cementovému samonivelačnímu litému potěru ZAPA Slim C20 ZKD 5 mm tl přes 50 mm</t>
  </si>
  <si>
    <t>1410255394</t>
  </si>
  <si>
    <t>26</t>
  </si>
  <si>
    <t>632481213</t>
  </si>
  <si>
    <t>Separační vrstva k oddělení podlahových vrstev z polyetylénové fólie</t>
  </si>
  <si>
    <t>650194855</t>
  </si>
  <si>
    <t>https://podminky.urs.cz/item/CS_URS_2022_02/632481213</t>
  </si>
  <si>
    <t>27</t>
  </si>
  <si>
    <t>482880771</t>
  </si>
  <si>
    <t>28</t>
  </si>
  <si>
    <t>632481215</t>
  </si>
  <si>
    <t>Separační vrstva k oddělení podlahových vrstev z geotextilie</t>
  </si>
  <si>
    <t>162057866</t>
  </si>
  <si>
    <t>https://podminky.urs.cz/item/CS_URS_2022_02/632481215</t>
  </si>
  <si>
    <t>29</t>
  </si>
  <si>
    <t>634112112</t>
  </si>
  <si>
    <t>Obvodová dilatace mezi stěnou a mazaninou nebo potěrem podlahovým páskem z pěnového PE tl. do 10 mm, výšky 100 mm</t>
  </si>
  <si>
    <t>-38717735</t>
  </si>
  <si>
    <t>https://podminky.urs.cz/item/CS_URS_2022_02/634112112</t>
  </si>
  <si>
    <t>30</t>
  </si>
  <si>
    <t>634911113</t>
  </si>
  <si>
    <t>Řezání dilatačních nebo smršťovacích spár v čerstvé betonové mazanině nebo potěru šířky do 5 mm, hloubky přes 20 do 50 mm</t>
  </si>
  <si>
    <t>-42642370</t>
  </si>
  <si>
    <t>https://podminky.urs.cz/item/CS_URS_2022_02/634911113</t>
  </si>
  <si>
    <t>31</t>
  </si>
  <si>
    <t>642945111</t>
  </si>
  <si>
    <t>Osazování ocelových zárubní protipožárních nebo protiplynových dveří do vynechaného otvoru, s obetonováním, dveří jednokřídlových do 2,5 m2</t>
  </si>
  <si>
    <t>kus</t>
  </si>
  <si>
    <t>2089131372</t>
  </si>
  <si>
    <t>https://podminky.urs.cz/item/CS_URS_2022_02/642945111</t>
  </si>
  <si>
    <t>32</t>
  </si>
  <si>
    <t>1991273223</t>
  </si>
  <si>
    <t>33</t>
  </si>
  <si>
    <t>711211133.RXM</t>
  </si>
  <si>
    <t>Izolace proti zemní vlhkosti a radonu provětrávaná z plastových segmentů v 90 mm se zabetonováním GEOPLAST Modulo H9</t>
  </si>
  <si>
    <t>-1022663106</t>
  </si>
  <si>
    <t>34</t>
  </si>
  <si>
    <t>RXM.EMODUL05809</t>
  </si>
  <si>
    <t>Modulo H 9 58 x 58 x 9 cm</t>
  </si>
  <si>
    <t>225157007</t>
  </si>
  <si>
    <t>320*1,15 'Přepočtené koeficientem množství</t>
  </si>
  <si>
    <t>35</t>
  </si>
  <si>
    <t>711471301</t>
  </si>
  <si>
    <t>Provedení dvojitého hydroizolačního systému pro izolaci spodní stavby proti povrchové a podpovrchové tlakové vodě na ploše vodorovné V fólií z mPVC kladených volně jednovrstvá s horkovzdušným navařením jednotlivých segmentů</t>
  </si>
  <si>
    <t>-39649697</t>
  </si>
  <si>
    <t>https://podminky.urs.cz/item/CS_URS_2022_02/711471301</t>
  </si>
  <si>
    <t>36</t>
  </si>
  <si>
    <t>711499097</t>
  </si>
  <si>
    <t>Příplatek k cenám provedení izolace proti povrchové a podpovrchové tlakové vodě za plochu do 10 m2 NAIP, pryžemi nebo termoplasty</t>
  </si>
  <si>
    <t>-1252319787</t>
  </si>
  <si>
    <t>https://podminky.urs.cz/item/CS_URS_2022_02/711499097</t>
  </si>
  <si>
    <t>37</t>
  </si>
  <si>
    <t>711762622</t>
  </si>
  <si>
    <t>Provedení detailů fóliemi dilatačních spár svislých S pásem rš 400 nebo 500 mm přilepeným v plné ploše</t>
  </si>
  <si>
    <t>-621277558</t>
  </si>
  <si>
    <t>https://podminky.urs.cz/item/CS_URS_2022_02/711762622</t>
  </si>
  <si>
    <t>38</t>
  </si>
  <si>
    <t>711767278</t>
  </si>
  <si>
    <t>Provedení detailů fóliemi opracování trubních prostupů na pevnou a volnou přírubu s dotěsněním tmelem, průměru do 200 mm</t>
  </si>
  <si>
    <t>921294110</t>
  </si>
  <si>
    <t>https://podminky.urs.cz/item/CS_URS_2022_02/711767278</t>
  </si>
  <si>
    <t>39</t>
  </si>
  <si>
    <t>711771231</t>
  </si>
  <si>
    <t>Provedení detailů termoplasty koutů nebo hran zesílením folií rš 250 nebo 300 mm přilepenou nebo přivařenou</t>
  </si>
  <si>
    <t>-56517258</t>
  </si>
  <si>
    <t>https://podminky.urs.cz/item/CS_URS_2022_02/711771231</t>
  </si>
  <si>
    <t>40</t>
  </si>
  <si>
    <t>28322004</t>
  </si>
  <si>
    <t>fólie hydroizolační pro spodní stavbu mPVC tl 1,5mm</t>
  </si>
  <si>
    <t>-1836833822</t>
  </si>
  <si>
    <t>320*1,15</t>
  </si>
  <si>
    <t>41</t>
  </si>
  <si>
    <t>713121111</t>
  </si>
  <si>
    <t>Montáž tepelné izolace podlah rohožemi, pásy, deskami, dílci, bloky (izolační materiál ve specifikaci) kladenými volně jednovrstvá</t>
  </si>
  <si>
    <t>-1903410301</t>
  </si>
  <si>
    <t>https://podminky.urs.cz/item/CS_URS_2022_02/713121111</t>
  </si>
  <si>
    <t>42</t>
  </si>
  <si>
    <t>DEK.1421010680</t>
  </si>
  <si>
    <t>DEKPIR Floor 022 50mm (7,2m2/bal) 1200x600</t>
  </si>
  <si>
    <t>110996167</t>
  </si>
  <si>
    <t>43</t>
  </si>
  <si>
    <t>766660021</t>
  </si>
  <si>
    <t>Montáž dveřních křídel dřevěných nebo plastových otevíravých do ocelové zárubně protipožárních jednokřídlových, šířky do 800 mm</t>
  </si>
  <si>
    <t>1404284864</t>
  </si>
  <si>
    <t>https://podminky.urs.cz/item/CS_URS_2022_02/766660021</t>
  </si>
  <si>
    <t>44</t>
  </si>
  <si>
    <t>766660729</t>
  </si>
  <si>
    <t>Montáž dveřních doplňků dveřního kování interiérového štítku s klikou</t>
  </si>
  <si>
    <t>1248316779</t>
  </si>
  <si>
    <t>https://podminky.urs.cz/item/CS_URS_2022_02/766660729</t>
  </si>
  <si>
    <t>45</t>
  </si>
  <si>
    <t>54924010</t>
  </si>
  <si>
    <t>zámek zadlabací protipožární rozteč 90x55,5mm</t>
  </si>
  <si>
    <t>-293549828</t>
  </si>
  <si>
    <t>46</t>
  </si>
  <si>
    <t>54914123</t>
  </si>
  <si>
    <t>kování rozetové klika/klika</t>
  </si>
  <si>
    <t>-1548441099</t>
  </si>
  <si>
    <t>47</t>
  </si>
  <si>
    <t>767995113</t>
  </si>
  <si>
    <t>Montáž ostatních atypických zámečnických konstrukcí hmotnosti přes 10 do 20 kg</t>
  </si>
  <si>
    <t>kg</t>
  </si>
  <si>
    <t>1994102377</t>
  </si>
  <si>
    <t>https://podminky.urs.cz/item/CS_URS_2022_02/767995113</t>
  </si>
  <si>
    <t>48</t>
  </si>
  <si>
    <t>775413411</t>
  </si>
  <si>
    <t>Montáž lišty obvodové připevněné vruty</t>
  </si>
  <si>
    <t>-1651972230</t>
  </si>
  <si>
    <t>https://podminky.urs.cz/item/CS_URS_2022_02/775413411</t>
  </si>
  <si>
    <t>49</t>
  </si>
  <si>
    <t>WPC.2LS03</t>
  </si>
  <si>
    <t>Lišta střední / Teak 2000x90x16</t>
  </si>
  <si>
    <t>1023297438</t>
  </si>
  <si>
    <t>P</t>
  </si>
  <si>
    <t>Poznámka k položce:
Zakončovací lišty slouží pro zakrytí nosné kontrukce, montují se na okraje terasy.
Hlavní parametry:
POVRCH PRKNA oboustranný - hladká a Forest
PROFIL                      plný probarvený
ROZMĚR                      90 x 16 mm
DÉLKA                              2 bm
HMOTNOST 3,4 kg
DOSTUPNOST skladem ve standardní délce 2 bm
SLOŽENÍ                      60% dřevo, 40 % HDPE
VÝROBCE                      WPC - WOODPLASTIC a.s.
ZÁRUKA                      25 let na dřevokazné houby, hnilobu a hmyz
TOLERANCE                  délka +/- 10 mm, šířka +/- 2 mm, tloušťka +/- 1 mm
Pro uchycení lišt použijte nerezové vruty, např. o velikosti 4 x 60 mm. (naleznete v souvisejících produktech)
Lištu přišroubujte každých 400 mm.</t>
  </si>
  <si>
    <t>50</t>
  </si>
  <si>
    <t>775541114</t>
  </si>
  <si>
    <t>Montáž podlah plovoucích z velkoplošných lamel dýhovaných a laminovaných bez podložky, spojovaných lepením v drážce šířka dílce přes 180 do 190 mm</t>
  </si>
  <si>
    <t>917998203</t>
  </si>
  <si>
    <t>https://podminky.urs.cz/item/CS_URS_2022_02/775541114</t>
  </si>
  <si>
    <t>51</t>
  </si>
  <si>
    <t>61198007</t>
  </si>
  <si>
    <t>podlaha plovoucí laminátová spoj zaklapnutím tř 32 tl 8mm</t>
  </si>
  <si>
    <t>-1490321179</t>
  </si>
  <si>
    <t>52</t>
  </si>
  <si>
    <t>776111112</t>
  </si>
  <si>
    <t>Příprava podkladu broušení podlah nového podkladu betonového</t>
  </si>
  <si>
    <t>1605242343</t>
  </si>
  <si>
    <t>https://podminky.urs.cz/item/CS_URS_2022_02/776111112</t>
  </si>
  <si>
    <t>53</t>
  </si>
  <si>
    <t>776111311</t>
  </si>
  <si>
    <t>Příprava podkladu vysátí podlah</t>
  </si>
  <si>
    <t>-1303485340</t>
  </si>
  <si>
    <t>https://podminky.urs.cz/item/CS_URS_2022_02/776111311</t>
  </si>
  <si>
    <t>54</t>
  </si>
  <si>
    <t>776145111</t>
  </si>
  <si>
    <t>Příprava podkladu volné položení podložky pod koberec včetně obvodového fixování lepidlem podlah</t>
  </si>
  <si>
    <t>-998556388</t>
  </si>
  <si>
    <t>https://podminky.urs.cz/item/CS_URS_2022_02/776145111</t>
  </si>
  <si>
    <t>55</t>
  </si>
  <si>
    <t>28451101</t>
  </si>
  <si>
    <t>podložka pod koberec z recyklované industriální pěny, povrch polymerní film se stabilizačním netkaným rounem, tl 8mm</t>
  </si>
  <si>
    <t>1504395943</t>
  </si>
  <si>
    <t>56</t>
  </si>
  <si>
    <t>776145121</t>
  </si>
  <si>
    <t>Příprava podkladu plovoucí podkladový systém se zachováním původní podlahy fólie pěnová podkladní z PP se samolepícím překrytím</t>
  </si>
  <si>
    <t>12324634</t>
  </si>
  <si>
    <t>https://podminky.urs.cz/item/CS_URS_2022_02/776145121</t>
  </si>
  <si>
    <t>57</t>
  </si>
  <si>
    <t>61155364</t>
  </si>
  <si>
    <t>podložka izolační z pěnového PE s parozábranou 3mm na povrchu s LDPE fólií 0,1mm a samolepícím proužkem 15mm celková š 1,1m</t>
  </si>
  <si>
    <t>942823145</t>
  </si>
  <si>
    <t>58</t>
  </si>
  <si>
    <t>776201811</t>
  </si>
  <si>
    <t>Demontáž povlakových podlahovin lepených ručně bez podložky</t>
  </si>
  <si>
    <t>306826268</t>
  </si>
  <si>
    <t>https://podminky.urs.cz/item/CS_URS_2022_02/776201811</t>
  </si>
  <si>
    <t>59</t>
  </si>
  <si>
    <t>776212111</t>
  </si>
  <si>
    <t>Montáž textilních podlahovin volným položením s podlepením spojů páskou pásů</t>
  </si>
  <si>
    <t>-1796105457</t>
  </si>
  <si>
    <t>https://podminky.urs.cz/item/CS_URS_2022_02/776212111</t>
  </si>
  <si>
    <t>60</t>
  </si>
  <si>
    <t>69751085</t>
  </si>
  <si>
    <t>koberec 500x500mm, smyčka/střižená smyčka, vlákno 100% PA, hm 700g/m2, zátěž 33, útlum 23dB, hořlavost Bfl S1</t>
  </si>
  <si>
    <t>1283889278</t>
  </si>
  <si>
    <t>61</t>
  </si>
  <si>
    <t>776410811</t>
  </si>
  <si>
    <t>Demontáž soklíků nebo lišt pryžových nebo plastových</t>
  </si>
  <si>
    <t>-1272890159</t>
  </si>
  <si>
    <t>https://podminky.urs.cz/item/CS_URS_2022_02/776410811</t>
  </si>
  <si>
    <t>62</t>
  </si>
  <si>
    <t>776411111</t>
  </si>
  <si>
    <t>Montáž soklíků lepením obvodových, výšky do 80 mm</t>
  </si>
  <si>
    <t>-1247969652</t>
  </si>
  <si>
    <t>https://podminky.urs.cz/item/CS_URS_2022_02/776411111</t>
  </si>
  <si>
    <t>63</t>
  </si>
  <si>
    <t>783806811</t>
  </si>
  <si>
    <t>Odstranění nátěrů z omítek oškrábáním</t>
  </si>
  <si>
    <t>245952272</t>
  </si>
  <si>
    <t>https://podminky.urs.cz/item/CS_URS_2022_02/783806811</t>
  </si>
  <si>
    <t>64</t>
  </si>
  <si>
    <t>784181121</t>
  </si>
  <si>
    <t>Penetrace podkladu jednonásobná hloubková akrylátová bezbarvá v místnostech výšky do 3,80 m</t>
  </si>
  <si>
    <t>1417238244</t>
  </si>
  <si>
    <t>https://podminky.urs.cz/item/CS_URS_2022_02/784181121</t>
  </si>
  <si>
    <t>65</t>
  </si>
  <si>
    <t>784221001</t>
  </si>
  <si>
    <t>Malby z malířských směsí otěruvzdorných za sucha jednonásobné, bílé za sucha otěruvzdorné dobře v místnostech výšky do 3,80 m</t>
  </si>
  <si>
    <t>2025278118</t>
  </si>
  <si>
    <t>https://podminky.urs.cz/item/CS_URS_2022_02/784221001</t>
  </si>
  <si>
    <t>66</t>
  </si>
  <si>
    <t>784221053</t>
  </si>
  <si>
    <t>Malby z malířských směsí otěruvzdorných za sucha Příplatek k cenám jednonásobných maleb na tónovacích automatech, v odstínu středně sytém</t>
  </si>
  <si>
    <t>-621208344</t>
  </si>
  <si>
    <t>https://podminky.urs.cz/item/CS_URS_2022_02/784221053</t>
  </si>
  <si>
    <t>67</t>
  </si>
  <si>
    <t>784660101</t>
  </si>
  <si>
    <t>Linkrustace s vrchním nátěrem latexovým v místnostech výšky do 3,80 m</t>
  </si>
  <si>
    <t>1297824498</t>
  </si>
  <si>
    <t>https://podminky.urs.cz/item/CS_URS_2022_02/784660101</t>
  </si>
  <si>
    <t>68</t>
  </si>
  <si>
    <t>965042241</t>
  </si>
  <si>
    <t>Bourání mazanin betonových nebo z litého asfaltu tl. přes 100 mm, plochy přes 4 m2</t>
  </si>
  <si>
    <t>152058674</t>
  </si>
  <si>
    <t>https://podminky.urs.cz/item/CS_URS_2022_02/965042241</t>
  </si>
  <si>
    <t>69</t>
  </si>
  <si>
    <t>63126030</t>
  </si>
  <si>
    <t>poklop vodárenský kompozitní s rámem 600x800/76</t>
  </si>
  <si>
    <t>486574262</t>
  </si>
  <si>
    <t>70</t>
  </si>
  <si>
    <t>965049112</t>
  </si>
  <si>
    <t>Bourání mazanin Příplatek k cenám za bourání mazanin betonových se svařovanou sítí, tl. přes 100 mm</t>
  </si>
  <si>
    <t>1783863090</t>
  </si>
  <si>
    <t>https://podminky.urs.cz/item/CS_URS_2022_02/965049112</t>
  </si>
  <si>
    <t>71</t>
  </si>
  <si>
    <t>968072245</t>
  </si>
  <si>
    <t>Vybourání kovových rámů oken s křídly, dveřních zárubní, vrat, stěn, ostění nebo obkladů okenních rámů s křídly jednoduchých, plochy do 2 m2</t>
  </si>
  <si>
    <t>-1573738838</t>
  </si>
  <si>
    <t>https://podminky.urs.cz/item/CS_URS_2022_02/968072245</t>
  </si>
  <si>
    <t>72</t>
  </si>
  <si>
    <t>SLD.0011249.URS</t>
  </si>
  <si>
    <t>dveře vnitřní požárně odolné, lakovaná MDF,odolnost EI (EW) 30 DP3,1křídlové 80 x 197 cm</t>
  </si>
  <si>
    <t>613737854</t>
  </si>
  <si>
    <t>73</t>
  </si>
  <si>
    <t>55331432</t>
  </si>
  <si>
    <t>zárubeň jednokřídlá ocelová pro dodatečnou montáž tl stěny 75-100mm rozměru 800/1970, 2100mm</t>
  </si>
  <si>
    <t>1872324081</t>
  </si>
  <si>
    <t>Poznámka k položce:
DZUP</t>
  </si>
  <si>
    <t>74</t>
  </si>
  <si>
    <t>971033161</t>
  </si>
  <si>
    <t>Vybourání otvorů ve zdivu základovém nebo nadzákladovém z cihel, tvárnic, příčkovek z cihel pálených na maltu vápennou nebo vápenocementovou průměru profilu do 60 mm, tl. do 600 mm</t>
  </si>
  <si>
    <t>29134496</t>
  </si>
  <si>
    <t>https://podminky.urs.cz/item/CS_URS_2022_02/971033161</t>
  </si>
  <si>
    <t>75</t>
  </si>
  <si>
    <t>974031165</t>
  </si>
  <si>
    <t>Vysekání rýh ve zdivu cihelném na maltu vápennou nebo vápenocementovou do hl. 150 mm a šířky do 200 mm</t>
  </si>
  <si>
    <t>1997180529</t>
  </si>
  <si>
    <t>https://podminky.urs.cz/item/CS_URS_2022_02/974031165</t>
  </si>
  <si>
    <t>76</t>
  </si>
  <si>
    <t>997013111</t>
  </si>
  <si>
    <t>Vnitrostaveništní doprava suti a vybouraných hmot vodorovně do 50 m svisle s použitím mechanizace pro budovy a haly výšky do 6 m</t>
  </si>
  <si>
    <t>588223517</t>
  </si>
  <si>
    <t>https://podminky.urs.cz/item/CS_URS_2022_02/997013111</t>
  </si>
  <si>
    <t>77</t>
  </si>
  <si>
    <t>997013501</t>
  </si>
  <si>
    <t>Odvoz suti a vybouraných hmot na skládku nebo meziskládku se složením, na vzdálenost do 1 km</t>
  </si>
  <si>
    <t>3045223</t>
  </si>
  <si>
    <t>https://podminky.urs.cz/item/CS_URS_2022_02/997013501</t>
  </si>
  <si>
    <t>78</t>
  </si>
  <si>
    <t>997013602</t>
  </si>
  <si>
    <t>Poplatek za uložení stavebního odpadu na skládce (skládkovné) z armovaného betonu zatříděného do Katalogu odpadů pod kódem 17 01 01</t>
  </si>
  <si>
    <t>-216463051</t>
  </si>
  <si>
    <t>https://podminky.urs.cz/item/CS_URS_2022_02/997013602</t>
  </si>
  <si>
    <t>79</t>
  </si>
  <si>
    <t>997013871</t>
  </si>
  <si>
    <t>Poplatek za uložení stavebního odpadu na recyklační skládce (skládkovné) směsného stavebního a demoličního zatříděného do Katalogu odpadů pod kódem 17 09 04</t>
  </si>
  <si>
    <t>-2132493810</t>
  </si>
  <si>
    <t>https://podminky.urs.cz/item/CS_URS_2022_02/997013871</t>
  </si>
  <si>
    <t>80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</si>
  <si>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</si>
  <si>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</si>
  <si>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1413285079</t>
  </si>
  <si>
    <t>https://podminky.urs.cz/item/CS_URS_2022_02/998011001</t>
  </si>
  <si>
    <t>81</t>
  </si>
  <si>
    <t>998711101</t>
  </si>
  <si>
    <t>Přesun hmot pro izolace proti vodě, vlhkosti a plynům stanovený z hmotnosti přesunovaného materiálu vodorovná dopravní vzdálenost do 50 m v objektech výšky do 6 m</t>
  </si>
  <si>
    <t>-1052928975</t>
  </si>
  <si>
    <t>https://podminky.urs.cz/item/CS_URS_2022_02/998711101</t>
  </si>
  <si>
    <t>82</t>
  </si>
  <si>
    <t>998775101</t>
  </si>
  <si>
    <t>Přesun hmot pro podlahy skládané stanovený z hmotnosti přesunovaného materiálu vodorovná dopravní vzdálenost do 50 m v objektech výšky do 6 m</t>
  </si>
  <si>
    <t>-224353341</t>
  </si>
  <si>
    <t>https://podminky.urs.cz/item/CS_URS_2022_02/998775101</t>
  </si>
  <si>
    <t>83</t>
  </si>
  <si>
    <t>HZS2211</t>
  </si>
  <si>
    <t>Hodinové zúčtovací sazby profesí PSV provádění stavebních instalací instalatér</t>
  </si>
  <si>
    <t>224319859</t>
  </si>
  <si>
    <t>https://podminky.urs.cz/item/CS_URS_2022_02/HZS2211</t>
  </si>
  <si>
    <t>84</t>
  </si>
  <si>
    <t>28615063</t>
  </si>
  <si>
    <t>trubka kanalizační HTEM s hrdlem DN 110x1000mm</t>
  </si>
  <si>
    <t>-46357596</t>
  </si>
  <si>
    <t>85</t>
  </si>
  <si>
    <t>28611353</t>
  </si>
  <si>
    <t>koleno kanalizační PVC KG 110x87°</t>
  </si>
  <si>
    <t>478372852</t>
  </si>
  <si>
    <t>86</t>
  </si>
  <si>
    <t>42914589</t>
  </si>
  <si>
    <t>ventilátor radiální střešní tříotáčkový pro odvod/přívod ocelový IP44 výkon 40/50W připojení D 150mm</t>
  </si>
  <si>
    <t>-788617844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</si>
  <si>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</si>
  <si>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</si>
  <si>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</si>
  <si>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</si>
  <si>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</si>
  <si>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</si>
  <si>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</si>
  <si>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</si>
  <si>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</si>
  <si>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</si>
  <si>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</si>
  <si>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</si>
  <si>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</si>
  <si>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</si>
  <si>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</si>
  <si>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</si>
  <si>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</si>
  <si>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</si>
  <si>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</si>
  <si>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</si>
  <si>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</si>
  <si>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</si>
  <si>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</si>
  <si>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</si>
  <si>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</si>
  <si>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</si>
  <si>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</si>
  <si>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</si>
  <si>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</si>
  <si>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</si>
  <si>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</si>
  <si>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</si>
  <si>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</si>
  <si>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</si>
  <si>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</si>
  <si>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</si>
  <si>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</si>
  <si>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</si>
  <si>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</si>
  <si>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</si>
  <si>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</si>
  <si>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</si>
  <si>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</si>
  <si>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</si>
  <si>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</si>
  <si>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</si>
  <si>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</si>
  <si>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</si>
  <si>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</si>
  <si>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</si>
  <si>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</si>
  <si>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</si>
  <si>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</si>
  <si>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</si>
  <si>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</si>
  <si>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</si>
  <si>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</si>
  <si>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</si>
  <si>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</si>
  <si>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</si>
  <si>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</si>
  <si>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</si>
  <si>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</si>
  <si>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</si>
  <si>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</si>
  <si>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</si>
  <si>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</si>
  <si>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</si>
  <si>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</si>
  <si>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</si>
  <si>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</si>
  <si>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</si>
  <si>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</si>
  <si>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</si>
  <si>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</si>
  <si>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</si>
  <si>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</si>
  <si>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</si>
  <si>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</si>
  <si>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</si>
  <si>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</si>
  <si>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</si>
  <si>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</si>
  <si>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</si>
  <si>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</si>
  <si>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</si>
  <si>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</si>
  <si>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</si>
  <si>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</si>
  <si>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</si>
  <si>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</si>
  <si>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</si>
  <si>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</si>
  <si>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</si>
  <si>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</si>
  <si>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</si>
  <si>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</si>
  <si>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</si>
  <si>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</si>
  <si>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</si>
  <si>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</si>
  <si>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</si>
  <si>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</si>
  <si>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</si>
  <si>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</si>
  <si>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</si>
  <si>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</si>
  <si>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</si>
  <si>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</si>
  <si>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</si>
  <si>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</si>
  <si>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</si>
  <si>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</si>
  <si>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</si>
  <si>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</si>
  <si>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</si>
  <si>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</si>
  <si>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</si>
  <si>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</si>
  <si>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</si>
  <si>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</si>
  <si>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</si>
  <si>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</si>
  <si>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</si>
  <si>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</si>
  <si>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</si>
  <si>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</si>
  <si>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</si>
  <si>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</si>
  <si>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</si>
  <si>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</si>
  <si>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</si>
  <si>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</si>
  <si>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</si>
  <si>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</si>
  <si>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</si>
  <si>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</si>
  <si>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</si>
  <si>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</si>
  <si>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</si>
  <si>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</si>
  <si>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</si>
  <si>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</si>
  <si>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</si>
  <si>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</si>
  <si>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</si>
  <si>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</si>
  <si>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</si>
  <si>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</si>
  <si>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</si>
  <si>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</si>
  <si>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</si>
  <si>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</si>
  <si>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</si>
  <si>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</si>
  <si>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</si>
  <si>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</si>
  <si>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</si>
  <si>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</si>
  <si>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</si>
  <si>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</si>
  <si>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</si>
  <si>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</si>
  <si>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</si>
  <si>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</si>
  <si>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</si>
  <si>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</si>
  <si>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</si>
  <si>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</si>
  <si>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</si>
  <si>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</si>
  <si>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</si>
  <si>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</si>
  <si>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</si>
  <si>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</si>
  <si>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</si>
  <si>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</si>
  <si>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</si>
  <si>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</si>
  <si>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</si>
  <si>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</si>
  <si>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</si>
  <si>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</si>
  <si>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</si>
  <si>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</si>
  <si>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</si>
  <si>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Vyplň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</si>
</sst>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94103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0001000" TargetMode="External" /><Relationship Id="rId4" Type="http://schemas.openxmlformats.org/officeDocument/2006/relationships/hyperlink" Target="https://podminky.urs.cz/item/CS_URS_2022_02/043002000" TargetMode="External" /><Relationship Id="rId5" Type="http://schemas.openxmlformats.org/officeDocument/2006/relationships/hyperlink" Target="https://podminky.urs.cz/item/CS_URS_2022_02/122211101" TargetMode="External" /><Relationship Id="rId6" Type="http://schemas.openxmlformats.org/officeDocument/2006/relationships/hyperlink" Target="https://podminky.urs.cz/item/CS_URS_2022_02/162211331" TargetMode="External" /><Relationship Id="rId7" Type="http://schemas.openxmlformats.org/officeDocument/2006/relationships/hyperlink" Target="https://podminky.urs.cz/item/CS_URS_2022_02/162211339" TargetMode="External" /><Relationship Id="rId8" Type="http://schemas.openxmlformats.org/officeDocument/2006/relationships/hyperlink" Target="https://podminky.urs.cz/item/CS_URS_2022_02/162751117" TargetMode="External" /><Relationship Id="rId9" Type="http://schemas.openxmlformats.org/officeDocument/2006/relationships/hyperlink" Target="https://podminky.urs.cz/item/CS_URS_2022_02/167111103" TargetMode="External" /><Relationship Id="rId10" Type="http://schemas.openxmlformats.org/officeDocument/2006/relationships/hyperlink" Target="https://podminky.urs.cz/item/CS_URS_2022_02/171201221" TargetMode="External" /><Relationship Id="rId11" Type="http://schemas.openxmlformats.org/officeDocument/2006/relationships/hyperlink" Target="https://podminky.urs.cz/item/CS_URS_2022_02/171251201" TargetMode="External" /><Relationship Id="rId12" Type="http://schemas.openxmlformats.org/officeDocument/2006/relationships/hyperlink" Target="https://podminky.urs.cz/item/CS_URS_2022_02/174111102" TargetMode="External" /><Relationship Id="rId13" Type="http://schemas.openxmlformats.org/officeDocument/2006/relationships/hyperlink" Target="https://podminky.urs.cz/item/CS_URS_2022_02/181912112" TargetMode="External" /><Relationship Id="rId14" Type="http://schemas.openxmlformats.org/officeDocument/2006/relationships/hyperlink" Target="https://podminky.urs.cz/item/CS_URS_2022_02/319201321" TargetMode="External" /><Relationship Id="rId15" Type="http://schemas.openxmlformats.org/officeDocument/2006/relationships/hyperlink" Target="https://podminky.urs.cz/item/CS_URS_2022_02/612325423" TargetMode="External" /><Relationship Id="rId16" Type="http://schemas.openxmlformats.org/officeDocument/2006/relationships/hyperlink" Target="https://podminky.urs.cz/item/CS_URS_2022_02/619991011" TargetMode="External" /><Relationship Id="rId17" Type="http://schemas.openxmlformats.org/officeDocument/2006/relationships/hyperlink" Target="https://podminky.urs.cz/item/CS_URS_2022_02/619991021" TargetMode="External" /><Relationship Id="rId18" Type="http://schemas.openxmlformats.org/officeDocument/2006/relationships/hyperlink" Target="https://podminky.urs.cz/item/CS_URS_2022_02/631311114" TargetMode="External" /><Relationship Id="rId19" Type="http://schemas.openxmlformats.org/officeDocument/2006/relationships/hyperlink" Target="https://podminky.urs.cz/item/CS_URS_2022_02/631319011" TargetMode="External" /><Relationship Id="rId20" Type="http://schemas.openxmlformats.org/officeDocument/2006/relationships/hyperlink" Target="https://podminky.urs.cz/item/CS_URS_2022_02/631362021" TargetMode="External" /><Relationship Id="rId21" Type="http://schemas.openxmlformats.org/officeDocument/2006/relationships/hyperlink" Target="https://podminky.urs.cz/item/CS_URS_2022_02/632481213" TargetMode="External" /><Relationship Id="rId22" Type="http://schemas.openxmlformats.org/officeDocument/2006/relationships/hyperlink" Target="https://podminky.urs.cz/item/CS_URS_2022_02/632481213" TargetMode="External" /><Relationship Id="rId23" Type="http://schemas.openxmlformats.org/officeDocument/2006/relationships/hyperlink" Target="https://podminky.urs.cz/item/CS_URS_2022_02/632481215" TargetMode="External" /><Relationship Id="rId24" Type="http://schemas.openxmlformats.org/officeDocument/2006/relationships/hyperlink" Target="https://podminky.urs.cz/item/CS_URS_2022_02/634112112" TargetMode="External" /><Relationship Id="rId25" Type="http://schemas.openxmlformats.org/officeDocument/2006/relationships/hyperlink" Target="https://podminky.urs.cz/item/CS_URS_2022_02/634911113" TargetMode="External" /><Relationship Id="rId26" Type="http://schemas.openxmlformats.org/officeDocument/2006/relationships/hyperlink" Target="https://podminky.urs.cz/item/CS_URS_2022_02/642945111" TargetMode="External" /><Relationship Id="rId27" Type="http://schemas.openxmlformats.org/officeDocument/2006/relationships/hyperlink" Target="https://podminky.urs.cz/item/CS_URS_2022_02/642945111" TargetMode="External" /><Relationship Id="rId28" Type="http://schemas.openxmlformats.org/officeDocument/2006/relationships/hyperlink" Target="https://podminky.urs.cz/item/CS_URS_2022_02/711471301" TargetMode="External" /><Relationship Id="rId29" Type="http://schemas.openxmlformats.org/officeDocument/2006/relationships/hyperlink" Target="https://podminky.urs.cz/item/CS_URS_2022_02/711499097" TargetMode="External" /><Relationship Id="rId30" Type="http://schemas.openxmlformats.org/officeDocument/2006/relationships/hyperlink" Target="https://podminky.urs.cz/item/CS_URS_2022_02/711762622" TargetMode="External" /><Relationship Id="rId31" Type="http://schemas.openxmlformats.org/officeDocument/2006/relationships/hyperlink" Target="https://podminky.urs.cz/item/CS_URS_2022_02/711767278" TargetMode="External" /><Relationship Id="rId32" Type="http://schemas.openxmlformats.org/officeDocument/2006/relationships/hyperlink" Target="https://podminky.urs.cz/item/CS_URS_2022_02/711771231" TargetMode="External" /><Relationship Id="rId33" Type="http://schemas.openxmlformats.org/officeDocument/2006/relationships/hyperlink" Target="https://podminky.urs.cz/item/CS_URS_2022_02/713121111" TargetMode="External" /><Relationship Id="rId34" Type="http://schemas.openxmlformats.org/officeDocument/2006/relationships/hyperlink" Target="https://podminky.urs.cz/item/CS_URS_2022_02/766660021" TargetMode="External" /><Relationship Id="rId35" Type="http://schemas.openxmlformats.org/officeDocument/2006/relationships/hyperlink" Target="https://podminky.urs.cz/item/CS_URS_2022_02/766660729" TargetMode="External" /><Relationship Id="rId36" Type="http://schemas.openxmlformats.org/officeDocument/2006/relationships/hyperlink" Target="https://podminky.urs.cz/item/CS_URS_2022_02/767995113" TargetMode="External" /><Relationship Id="rId37" Type="http://schemas.openxmlformats.org/officeDocument/2006/relationships/hyperlink" Target="https://podminky.urs.cz/item/CS_URS_2022_02/775413411" TargetMode="External" /><Relationship Id="rId38" Type="http://schemas.openxmlformats.org/officeDocument/2006/relationships/hyperlink" Target="https://podminky.urs.cz/item/CS_URS_2022_02/775541114" TargetMode="External" /><Relationship Id="rId39" Type="http://schemas.openxmlformats.org/officeDocument/2006/relationships/hyperlink" Target="https://podminky.urs.cz/item/CS_URS_2022_02/776111112" TargetMode="External" /><Relationship Id="rId40" Type="http://schemas.openxmlformats.org/officeDocument/2006/relationships/hyperlink" Target="https://podminky.urs.cz/item/CS_URS_2022_02/776111311" TargetMode="External" /><Relationship Id="rId41" Type="http://schemas.openxmlformats.org/officeDocument/2006/relationships/hyperlink" Target="https://podminky.urs.cz/item/CS_URS_2022_02/776145111" TargetMode="External" /><Relationship Id="rId42" Type="http://schemas.openxmlformats.org/officeDocument/2006/relationships/hyperlink" Target="https://podminky.urs.cz/item/CS_URS_2022_02/776145121" TargetMode="External" /><Relationship Id="rId43" Type="http://schemas.openxmlformats.org/officeDocument/2006/relationships/hyperlink" Target="https://podminky.urs.cz/item/CS_URS_2022_02/776201811" TargetMode="External" /><Relationship Id="rId44" Type="http://schemas.openxmlformats.org/officeDocument/2006/relationships/hyperlink" Target="https://podminky.urs.cz/item/CS_URS_2022_02/776212111" TargetMode="External" /><Relationship Id="rId45" Type="http://schemas.openxmlformats.org/officeDocument/2006/relationships/hyperlink" Target="https://podminky.urs.cz/item/CS_URS_2022_02/776410811" TargetMode="External" /><Relationship Id="rId46" Type="http://schemas.openxmlformats.org/officeDocument/2006/relationships/hyperlink" Target="https://podminky.urs.cz/item/CS_URS_2022_02/776411111" TargetMode="External" /><Relationship Id="rId47" Type="http://schemas.openxmlformats.org/officeDocument/2006/relationships/hyperlink" Target="https://podminky.urs.cz/item/CS_URS_2022_02/783806811" TargetMode="External" /><Relationship Id="rId48" Type="http://schemas.openxmlformats.org/officeDocument/2006/relationships/hyperlink" Target="https://podminky.urs.cz/item/CS_URS_2022_02/784181121" TargetMode="External" /><Relationship Id="rId49" Type="http://schemas.openxmlformats.org/officeDocument/2006/relationships/hyperlink" Target="https://podminky.urs.cz/item/CS_URS_2022_02/784221001" TargetMode="External" /><Relationship Id="rId50" Type="http://schemas.openxmlformats.org/officeDocument/2006/relationships/hyperlink" Target="https://podminky.urs.cz/item/CS_URS_2022_02/784221053" TargetMode="External" /><Relationship Id="rId51" Type="http://schemas.openxmlformats.org/officeDocument/2006/relationships/hyperlink" Target="https://podminky.urs.cz/item/CS_URS_2022_02/784660101" TargetMode="External" /><Relationship Id="rId52" Type="http://schemas.openxmlformats.org/officeDocument/2006/relationships/hyperlink" Target="https://podminky.urs.cz/item/CS_URS_2022_02/965042241" TargetMode="External" /><Relationship Id="rId53" Type="http://schemas.openxmlformats.org/officeDocument/2006/relationships/hyperlink" Target="https://podminky.urs.cz/item/CS_URS_2022_02/965049112" TargetMode="External" /><Relationship Id="rId54" Type="http://schemas.openxmlformats.org/officeDocument/2006/relationships/hyperlink" Target="https://podminky.urs.cz/item/CS_URS_2022_02/968072245" TargetMode="External" /><Relationship Id="rId55" Type="http://schemas.openxmlformats.org/officeDocument/2006/relationships/hyperlink" Target="https://podminky.urs.cz/item/CS_URS_2022_02/971033161" TargetMode="External" /><Relationship Id="rId56" Type="http://schemas.openxmlformats.org/officeDocument/2006/relationships/hyperlink" Target="https://podminky.urs.cz/item/CS_URS_2022_02/974031165" TargetMode="External" /><Relationship Id="rId57" Type="http://schemas.openxmlformats.org/officeDocument/2006/relationships/hyperlink" Target="https://podminky.urs.cz/item/CS_URS_2022_02/997013111" TargetMode="External" /><Relationship Id="rId58" Type="http://schemas.openxmlformats.org/officeDocument/2006/relationships/hyperlink" Target="https://podminky.urs.cz/item/CS_URS_2022_02/997013501" TargetMode="External" /><Relationship Id="rId59" Type="http://schemas.openxmlformats.org/officeDocument/2006/relationships/hyperlink" Target="https://podminky.urs.cz/item/CS_URS_2022_02/997013602" TargetMode="External" /><Relationship Id="rId60" Type="http://schemas.openxmlformats.org/officeDocument/2006/relationships/hyperlink" Target="https://podminky.urs.cz/item/CS_URS_2022_02/997013871" TargetMode="External" /><Relationship Id="rId61" Type="http://schemas.openxmlformats.org/officeDocument/2006/relationships/hyperlink" Target="https://podminky.urs.cz/item/CS_URS_2022_02/998011001" TargetMode="External" /><Relationship Id="rId62" Type="http://schemas.openxmlformats.org/officeDocument/2006/relationships/hyperlink" Target="https://podminky.urs.cz/item/CS_URS_2022_02/998711101" TargetMode="External" /><Relationship Id="rId63" Type="http://schemas.openxmlformats.org/officeDocument/2006/relationships/hyperlink" Target="https://podminky.urs.cz/item/CS_URS_2022_02/998775101" TargetMode="External" /><Relationship Id="rId64" Type="http://schemas.openxmlformats.org/officeDocument/2006/relationships/hyperlink" Target="https://podminky.urs.cz/item/CS_URS_2022_02/HZS2211" TargetMode="External" /><Relationship Id="rId6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21"/>
      <c r="AQ5" s="21"/>
      <c r="AR5" s="19"/>
      <c r="BE5" s="322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7" t="s">
        <v>17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21"/>
      <c r="AQ6" s="21"/>
      <c r="AR6" s="19"/>
      <c r="BE6" s="323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23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707</v>
      </c>
      <c r="AO8" s="21"/>
      <c r="AP8" s="21"/>
      <c r="AQ8" s="21"/>
      <c r="AR8" s="19"/>
      <c r="BE8" s="323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23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323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23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23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23"/>
      <c r="BS13" s="16" t="s">
        <v>6</v>
      </c>
    </row>
    <row r="14" spans="2:71" ht="12.75">
      <c r="B14" s="20"/>
      <c r="C14" s="21"/>
      <c r="D14" s="21"/>
      <c r="E14" s="328" t="s">
        <v>29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23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23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323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23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23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323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23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23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23"/>
    </row>
    <row r="23" spans="2:57" s="1" customFormat="1" ht="47.25" customHeight="1">
      <c r="B23" s="20"/>
      <c r="C23" s="21"/>
      <c r="D23" s="21"/>
      <c r="E23" s="330" t="s">
        <v>34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21"/>
      <c r="AP23" s="21"/>
      <c r="AQ23" s="21"/>
      <c r="AR23" s="19"/>
      <c r="BE23" s="323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23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23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1">
        <f>ROUND(AG54,2)</f>
        <v>0</v>
      </c>
      <c r="AL26" s="332"/>
      <c r="AM26" s="332"/>
      <c r="AN26" s="332"/>
      <c r="AO26" s="332"/>
      <c r="AP26" s="35"/>
      <c r="AQ26" s="35"/>
      <c r="AR26" s="38"/>
      <c r="BE26" s="323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23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33" t="s">
        <v>36</v>
      </c>
      <c r="M28" s="333"/>
      <c r="N28" s="333"/>
      <c r="O28" s="333"/>
      <c r="P28" s="333"/>
      <c r="Q28" s="35"/>
      <c r="R28" s="35"/>
      <c r="S28" s="35"/>
      <c r="T28" s="35"/>
      <c r="U28" s="35"/>
      <c r="V28" s="35"/>
      <c r="W28" s="333" t="s">
        <v>37</v>
      </c>
      <c r="X28" s="333"/>
      <c r="Y28" s="333"/>
      <c r="Z28" s="333"/>
      <c r="AA28" s="333"/>
      <c r="AB28" s="333"/>
      <c r="AC28" s="333"/>
      <c r="AD28" s="333"/>
      <c r="AE28" s="333"/>
      <c r="AF28" s="35"/>
      <c r="AG28" s="35"/>
      <c r="AH28" s="35"/>
      <c r="AI28" s="35"/>
      <c r="AJ28" s="35"/>
      <c r="AK28" s="333" t="s">
        <v>38</v>
      </c>
      <c r="AL28" s="333"/>
      <c r="AM28" s="333"/>
      <c r="AN28" s="333"/>
      <c r="AO28" s="333"/>
      <c r="AP28" s="35"/>
      <c r="AQ28" s="35"/>
      <c r="AR28" s="38"/>
      <c r="BE28" s="323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317">
        <v>0.21</v>
      </c>
      <c r="M29" s="316"/>
      <c r="N29" s="316"/>
      <c r="O29" s="316"/>
      <c r="P29" s="316"/>
      <c r="Q29" s="40"/>
      <c r="R29" s="40"/>
      <c r="S29" s="40"/>
      <c r="T29" s="40"/>
      <c r="U29" s="40"/>
      <c r="V29" s="40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0"/>
      <c r="AG29" s="40"/>
      <c r="AH29" s="40"/>
      <c r="AI29" s="40"/>
      <c r="AJ29" s="40"/>
      <c r="AK29" s="315">
        <f>ROUND(AV54,2)</f>
        <v>0</v>
      </c>
      <c r="AL29" s="316"/>
      <c r="AM29" s="316"/>
      <c r="AN29" s="316"/>
      <c r="AO29" s="316"/>
      <c r="AP29" s="40"/>
      <c r="AQ29" s="40"/>
      <c r="AR29" s="41"/>
      <c r="BE29" s="324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317">
        <v>0.15</v>
      </c>
      <c r="M30" s="316"/>
      <c r="N30" s="316"/>
      <c r="O30" s="316"/>
      <c r="P30" s="316"/>
      <c r="Q30" s="40"/>
      <c r="R30" s="40"/>
      <c r="S30" s="40"/>
      <c r="T30" s="40"/>
      <c r="U30" s="40"/>
      <c r="V30" s="40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0"/>
      <c r="AG30" s="40"/>
      <c r="AH30" s="40"/>
      <c r="AI30" s="40"/>
      <c r="AJ30" s="40"/>
      <c r="AK30" s="315">
        <f>ROUND(AW54,2)</f>
        <v>0</v>
      </c>
      <c r="AL30" s="316"/>
      <c r="AM30" s="316"/>
      <c r="AN30" s="316"/>
      <c r="AO30" s="316"/>
      <c r="AP30" s="40"/>
      <c r="AQ30" s="40"/>
      <c r="AR30" s="41"/>
      <c r="BE30" s="324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317">
        <v>0.21</v>
      </c>
      <c r="M31" s="316"/>
      <c r="N31" s="316"/>
      <c r="O31" s="316"/>
      <c r="P31" s="316"/>
      <c r="Q31" s="40"/>
      <c r="R31" s="40"/>
      <c r="S31" s="40"/>
      <c r="T31" s="40"/>
      <c r="U31" s="40"/>
      <c r="V31" s="40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0"/>
      <c r="AG31" s="40"/>
      <c r="AH31" s="40"/>
      <c r="AI31" s="40"/>
      <c r="AJ31" s="40"/>
      <c r="AK31" s="315">
        <v>0</v>
      </c>
      <c r="AL31" s="316"/>
      <c r="AM31" s="316"/>
      <c r="AN31" s="316"/>
      <c r="AO31" s="316"/>
      <c r="AP31" s="40"/>
      <c r="AQ31" s="40"/>
      <c r="AR31" s="41"/>
      <c r="BE31" s="324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317">
        <v>0.15</v>
      </c>
      <c r="M32" s="316"/>
      <c r="N32" s="316"/>
      <c r="O32" s="316"/>
      <c r="P32" s="316"/>
      <c r="Q32" s="40"/>
      <c r="R32" s="40"/>
      <c r="S32" s="40"/>
      <c r="T32" s="40"/>
      <c r="U32" s="40"/>
      <c r="V32" s="40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0"/>
      <c r="AG32" s="40"/>
      <c r="AH32" s="40"/>
      <c r="AI32" s="40"/>
      <c r="AJ32" s="40"/>
      <c r="AK32" s="315">
        <v>0</v>
      </c>
      <c r="AL32" s="316"/>
      <c r="AM32" s="316"/>
      <c r="AN32" s="316"/>
      <c r="AO32" s="316"/>
      <c r="AP32" s="40"/>
      <c r="AQ32" s="40"/>
      <c r="AR32" s="41"/>
      <c r="BE32" s="324"/>
    </row>
    <row r="33" spans="2:44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317">
        <v>0</v>
      </c>
      <c r="M33" s="316"/>
      <c r="N33" s="316"/>
      <c r="O33" s="316"/>
      <c r="P33" s="316"/>
      <c r="Q33" s="40"/>
      <c r="R33" s="40"/>
      <c r="S33" s="40"/>
      <c r="T33" s="40"/>
      <c r="U33" s="40"/>
      <c r="V33" s="40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0"/>
      <c r="AG33" s="40"/>
      <c r="AH33" s="40"/>
      <c r="AI33" s="40"/>
      <c r="AJ33" s="40"/>
      <c r="AK33" s="315">
        <v>0</v>
      </c>
      <c r="AL33" s="316"/>
      <c r="AM33" s="316"/>
      <c r="AN33" s="316"/>
      <c r="AO33" s="316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318" t="s">
        <v>47</v>
      </c>
      <c r="Y35" s="319"/>
      <c r="Z35" s="319"/>
      <c r="AA35" s="319"/>
      <c r="AB35" s="319"/>
      <c r="AC35" s="44"/>
      <c r="AD35" s="44"/>
      <c r="AE35" s="44"/>
      <c r="AF35" s="44"/>
      <c r="AG35" s="44"/>
      <c r="AH35" s="44"/>
      <c r="AI35" s="44"/>
      <c r="AJ35" s="44"/>
      <c r="AK35" s="320">
        <f>SUM(AK26:AK33)</f>
        <v>0</v>
      </c>
      <c r="AL35" s="319"/>
      <c r="AM35" s="319"/>
      <c r="AN35" s="319"/>
      <c r="AO35" s="32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122022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4" t="str">
        <f>K6</f>
        <v>Protiradonová opatření ZUŠ , Masarykova 717, 363 01 Ostrov</v>
      </c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Ostrov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6" t="str">
        <f>IF(AN8="","",AN8)</f>
        <v>Vyplň datum</v>
      </c>
      <c r="AN47" s="306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2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7" t="str">
        <f>IF(E17="","",E17)</f>
        <v xml:space="preserve"> </v>
      </c>
      <c r="AN49" s="308"/>
      <c r="AO49" s="308"/>
      <c r="AP49" s="308"/>
      <c r="AQ49" s="35"/>
      <c r="AR49" s="38"/>
      <c r="AS49" s="309" t="s">
        <v>49</v>
      </c>
      <c r="AT49" s="310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07" t="str">
        <f>IF(E20="","",E20)</f>
        <v xml:space="preserve"> </v>
      </c>
      <c r="AN50" s="308"/>
      <c r="AO50" s="308"/>
      <c r="AP50" s="308"/>
      <c r="AQ50" s="35"/>
      <c r="AR50" s="38"/>
      <c r="AS50" s="311"/>
      <c r="AT50" s="312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3"/>
      <c r="AT51" s="314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95" t="s">
        <v>50</v>
      </c>
      <c r="D52" s="296"/>
      <c r="E52" s="296"/>
      <c r="F52" s="296"/>
      <c r="G52" s="296"/>
      <c r="H52" s="65"/>
      <c r="I52" s="297" t="s">
        <v>51</v>
      </c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8" t="s">
        <v>52</v>
      </c>
      <c r="AH52" s="296"/>
      <c r="AI52" s="296"/>
      <c r="AJ52" s="296"/>
      <c r="AK52" s="296"/>
      <c r="AL52" s="296"/>
      <c r="AM52" s="296"/>
      <c r="AN52" s="297" t="s">
        <v>53</v>
      </c>
      <c r="AO52" s="296"/>
      <c r="AP52" s="296"/>
      <c r="AQ52" s="66" t="s">
        <v>54</v>
      </c>
      <c r="AR52" s="38"/>
      <c r="AS52" s="67" t="s">
        <v>55</v>
      </c>
      <c r="AT52" s="68" t="s">
        <v>56</v>
      </c>
      <c r="AU52" s="68" t="s">
        <v>57</v>
      </c>
      <c r="AV52" s="68" t="s">
        <v>58</v>
      </c>
      <c r="AW52" s="68" t="s">
        <v>59</v>
      </c>
      <c r="AX52" s="68" t="s">
        <v>60</v>
      </c>
      <c r="AY52" s="68" t="s">
        <v>61</v>
      </c>
      <c r="AZ52" s="68" t="s">
        <v>62</v>
      </c>
      <c r="BA52" s="68" t="s">
        <v>63</v>
      </c>
      <c r="BB52" s="68" t="s">
        <v>64</v>
      </c>
      <c r="BC52" s="68" t="s">
        <v>65</v>
      </c>
      <c r="BD52" s="69" t="s">
        <v>66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02">
        <f>ROUND(AG55,2)</f>
        <v>0</v>
      </c>
      <c r="AH54" s="302"/>
      <c r="AI54" s="302"/>
      <c r="AJ54" s="302"/>
      <c r="AK54" s="302"/>
      <c r="AL54" s="302"/>
      <c r="AM54" s="302"/>
      <c r="AN54" s="303">
        <f>SUM(AG54,AT54)</f>
        <v>0</v>
      </c>
      <c r="AO54" s="303"/>
      <c r="AP54" s="303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68</v>
      </c>
      <c r="BT54" s="83" t="s">
        <v>69</v>
      </c>
      <c r="BV54" s="83" t="s">
        <v>70</v>
      </c>
      <c r="BW54" s="83" t="s">
        <v>5</v>
      </c>
      <c r="BX54" s="83" t="s">
        <v>71</v>
      </c>
      <c r="CL54" s="83" t="s">
        <v>19</v>
      </c>
    </row>
    <row r="55" spans="1:90" s="7" customFormat="1" ht="24.75" customHeight="1">
      <c r="A55" s="84" t="s">
        <v>72</v>
      </c>
      <c r="B55" s="85"/>
      <c r="C55" s="86"/>
      <c r="D55" s="301" t="s">
        <v>14</v>
      </c>
      <c r="E55" s="301"/>
      <c r="F55" s="301"/>
      <c r="G55" s="301"/>
      <c r="H55" s="301"/>
      <c r="I55" s="87"/>
      <c r="J55" s="301" t="s">
        <v>17</v>
      </c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299">
        <f>'122022 - Protiradonová op...'!J28</f>
        <v>0</v>
      </c>
      <c r="AH55" s="300"/>
      <c r="AI55" s="300"/>
      <c r="AJ55" s="300"/>
      <c r="AK55" s="300"/>
      <c r="AL55" s="300"/>
      <c r="AM55" s="300"/>
      <c r="AN55" s="299">
        <f>SUM(AG55,AT55)</f>
        <v>0</v>
      </c>
      <c r="AO55" s="300"/>
      <c r="AP55" s="300"/>
      <c r="AQ55" s="88" t="s">
        <v>73</v>
      </c>
      <c r="AR55" s="89"/>
      <c r="AS55" s="90">
        <v>0</v>
      </c>
      <c r="AT55" s="91">
        <f>ROUND(SUM(AV55:AW55),2)</f>
        <v>0</v>
      </c>
      <c r="AU55" s="92">
        <f>'122022 - Protiradonová op...'!P75</f>
        <v>0</v>
      </c>
      <c r="AV55" s="91">
        <f>'122022 - Protiradonová op...'!J31</f>
        <v>0</v>
      </c>
      <c r="AW55" s="91">
        <f>'122022 - Protiradonová op...'!J32</f>
        <v>0</v>
      </c>
      <c r="AX55" s="91">
        <f>'122022 - Protiradonová op...'!J33</f>
        <v>0</v>
      </c>
      <c r="AY55" s="91">
        <f>'122022 - Protiradonová op...'!J34</f>
        <v>0</v>
      </c>
      <c r="AZ55" s="91">
        <f>'122022 - Protiradonová op...'!F31</f>
        <v>0</v>
      </c>
      <c r="BA55" s="91">
        <f>'122022 - Protiradonová op...'!F32</f>
        <v>0</v>
      </c>
      <c r="BB55" s="91">
        <f>'122022 - Protiradonová op...'!F33</f>
        <v>0</v>
      </c>
      <c r="BC55" s="91">
        <f>'122022 - Protiradonová op...'!F34</f>
        <v>0</v>
      </c>
      <c r="BD55" s="93">
        <f>'122022 - Protiradonová op...'!F35</f>
        <v>0</v>
      </c>
      <c r="BT55" s="94" t="s">
        <v>74</v>
      </c>
      <c r="BU55" s="94" t="s">
        <v>75</v>
      </c>
      <c r="BV55" s="94" t="s">
        <v>70</v>
      </c>
      <c r="BW55" s="94" t="s">
        <v>5</v>
      </c>
      <c r="BX55" s="94" t="s">
        <v>71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CvZye2PpSQbWF39BDqZUTBcu50eOZhoayzBkBfSvYs+grIndZQKwxtY7TBBstFqX2v3x0l7nGCY0z2cm3/QAWQ==" saltValue="rqG+BTVVEkRoJDZeg3sY9Kxr5/cYYZsKlhPHZJxAkRVX4B8Eer2JTMVkqoX3zSQQOkVtXt7fxk87PavyhsJiy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122022 - Protiradonová o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6"/>
  <sheetViews>
    <sheetView showGridLines="0" workbookViewId="0" topLeftCell="A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76</v>
      </c>
    </row>
    <row r="4" spans="2:46" s="1" customFormat="1" ht="24.95" customHeight="1">
      <c r="B4" s="19"/>
      <c r="D4" s="97" t="s">
        <v>77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334" t="s">
        <v>17</v>
      </c>
      <c r="F7" s="335"/>
      <c r="G7" s="335"/>
      <c r="H7" s="335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datum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tr">
        <f>IF('Rekapitulace stavby'!AN10="","",'Rekapitulace stavby'!AN10)</f>
        <v/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tr">
        <f>IF('Rekapitulace stavby'!E11="","",'Rekapitulace stavby'!E11)</f>
        <v xml:space="preserve"> </v>
      </c>
      <c r="F13" s="33"/>
      <c r="G13" s="33"/>
      <c r="H13" s="33"/>
      <c r="I13" s="99" t="s">
        <v>27</v>
      </c>
      <c r="J13" s="101" t="str">
        <f>IF('Rekapitulace stavby'!AN11="","",'Rekapitulace stavby'!AN11)</f>
        <v/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36" t="str">
        <f>'Rekapitulace stavby'!E14</f>
        <v>Vyplň údaj</v>
      </c>
      <c r="F16" s="337"/>
      <c r="G16" s="337"/>
      <c r="H16" s="337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tr">
        <f>IF('Rekapitulace stavby'!AN16="","",'Rekapitulace stavby'!AN16)</f>
        <v/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tr">
        <f>IF('Rekapitulace stavby'!E17="","",'Rekapitulace stavby'!E17)</f>
        <v xml:space="preserve"> </v>
      </c>
      <c r="F19" s="33"/>
      <c r="G19" s="33"/>
      <c r="H19" s="33"/>
      <c r="I19" s="99" t="s">
        <v>27</v>
      </c>
      <c r="J19" s="101" t="str">
        <f>IF('Rekapitulace stavby'!AN17="","",'Rekapitulace stavby'!AN17)</f>
        <v/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32</v>
      </c>
      <c r="E21" s="33"/>
      <c r="F21" s="33"/>
      <c r="G21" s="33"/>
      <c r="H21" s="33"/>
      <c r="I21" s="99" t="s">
        <v>25</v>
      </c>
      <c r="J21" s="101" t="str">
        <f>IF('Rekapitulace stavby'!AN19="","",'Rekapitulace stavby'!AN19)</f>
        <v/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tr">
        <f>IF('Rekapitulace stavby'!E20="","",'Rekapitulace stavby'!E20)</f>
        <v xml:space="preserve"> </v>
      </c>
      <c r="F22" s="33"/>
      <c r="G22" s="33"/>
      <c r="H22" s="33"/>
      <c r="I22" s="99" t="s">
        <v>27</v>
      </c>
      <c r="J22" s="101" t="str">
        <f>IF('Rekapitulace stavby'!AN20="","",'Rekapitulace stavby'!AN20)</f>
        <v/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33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7.25" customHeight="1">
      <c r="A25" s="103"/>
      <c r="B25" s="104"/>
      <c r="C25" s="103"/>
      <c r="D25" s="103"/>
      <c r="E25" s="338" t="s">
        <v>34</v>
      </c>
      <c r="F25" s="338"/>
      <c r="G25" s="338"/>
      <c r="H25" s="338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35</v>
      </c>
      <c r="E28" s="33"/>
      <c r="F28" s="33"/>
      <c r="G28" s="33"/>
      <c r="H28" s="33"/>
      <c r="I28" s="33"/>
      <c r="J28" s="108">
        <f>ROUND(J75,2)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37</v>
      </c>
      <c r="G30" s="33"/>
      <c r="H30" s="33"/>
      <c r="I30" s="109" t="s">
        <v>36</v>
      </c>
      <c r="J30" s="109" t="s">
        <v>38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39</v>
      </c>
      <c r="E31" s="99" t="s">
        <v>40</v>
      </c>
      <c r="F31" s="111">
        <f>ROUND((SUM(BE75:BE235)),2)</f>
        <v>0</v>
      </c>
      <c r="G31" s="33"/>
      <c r="H31" s="33"/>
      <c r="I31" s="112">
        <v>0.21</v>
      </c>
      <c r="J31" s="111">
        <f>ROUND(((SUM(BE75:BE235))*I31),2)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41</v>
      </c>
      <c r="F32" s="111">
        <f>ROUND((SUM(BF75:BF235)),2)</f>
        <v>0</v>
      </c>
      <c r="G32" s="33"/>
      <c r="H32" s="33"/>
      <c r="I32" s="112">
        <v>0.15</v>
      </c>
      <c r="J32" s="111">
        <f>ROUND(((SUM(BF75:BF235))*I32),2)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42</v>
      </c>
      <c r="F33" s="111">
        <f>ROUND((SUM(BG75:BG235)),2)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43</v>
      </c>
      <c r="F34" s="111">
        <f>ROUND((SUM(BH75:BH235)),2)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44</v>
      </c>
      <c r="F35" s="111">
        <f>ROUND((SUM(BI75:BI235)),2)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45</v>
      </c>
      <c r="E37" s="115"/>
      <c r="F37" s="115"/>
      <c r="G37" s="116" t="s">
        <v>46</v>
      </c>
      <c r="H37" s="117" t="s">
        <v>47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78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6.5" customHeight="1">
      <c r="A46" s="33"/>
      <c r="B46" s="34"/>
      <c r="C46" s="35"/>
      <c r="D46" s="35"/>
      <c r="E46" s="304" t="str">
        <f>E7</f>
        <v>Protiradonová opatření ZUŠ , Masarykova 717, 363 01 Ostrov</v>
      </c>
      <c r="F46" s="339"/>
      <c r="G46" s="339"/>
      <c r="H46" s="339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Ostrov</v>
      </c>
      <c r="G48" s="35"/>
      <c r="H48" s="35"/>
      <c r="I48" s="28" t="s">
        <v>23</v>
      </c>
      <c r="J48" s="58" t="str">
        <f>IF(J10="","",J10)</f>
        <v>Vyplň datum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2" customHeight="1">
      <c r="A50" s="33"/>
      <c r="B50" s="34"/>
      <c r="C50" s="28" t="s">
        <v>24</v>
      </c>
      <c r="D50" s="35"/>
      <c r="E50" s="35"/>
      <c r="F50" s="26" t="str">
        <f>E13</f>
        <v xml:space="preserve"> </v>
      </c>
      <c r="G50" s="35"/>
      <c r="H50" s="35"/>
      <c r="I50" s="28" t="s">
        <v>30</v>
      </c>
      <c r="J50" s="31" t="str">
        <f>E19</f>
        <v xml:space="preserve"> 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2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32</v>
      </c>
      <c r="J51" s="31" t="str">
        <f>E22</f>
        <v xml:space="preserve"> 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79</v>
      </c>
      <c r="D53" s="125"/>
      <c r="E53" s="125"/>
      <c r="F53" s="125"/>
      <c r="G53" s="125"/>
      <c r="H53" s="125"/>
      <c r="I53" s="125"/>
      <c r="J53" s="126" t="s">
        <v>80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67</v>
      </c>
      <c r="D55" s="35"/>
      <c r="E55" s="35"/>
      <c r="F55" s="35"/>
      <c r="G55" s="35"/>
      <c r="H55" s="35"/>
      <c r="I55" s="35"/>
      <c r="J55" s="76">
        <f>J75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81</v>
      </c>
    </row>
    <row r="56" spans="2:12" s="9" customFormat="1" ht="24.95" customHeight="1">
      <c r="B56" s="128"/>
      <c r="C56" s="129"/>
      <c r="D56" s="130" t="s">
        <v>82</v>
      </c>
      <c r="E56" s="131"/>
      <c r="F56" s="131"/>
      <c r="G56" s="131"/>
      <c r="H56" s="131"/>
      <c r="I56" s="131"/>
      <c r="J56" s="132">
        <f>J76</f>
        <v>0</v>
      </c>
      <c r="K56" s="129"/>
      <c r="L56" s="133"/>
    </row>
    <row r="57" spans="2:12" s="10" customFormat="1" ht="19.9" customHeight="1">
      <c r="B57" s="134"/>
      <c r="C57" s="135"/>
      <c r="D57" s="136" t="s">
        <v>83</v>
      </c>
      <c r="E57" s="137"/>
      <c r="F57" s="137"/>
      <c r="G57" s="137"/>
      <c r="H57" s="137"/>
      <c r="I57" s="137"/>
      <c r="J57" s="138">
        <f>J79</f>
        <v>0</v>
      </c>
      <c r="K57" s="135"/>
      <c r="L57" s="139"/>
    </row>
    <row r="58" spans="1:31" s="2" customFormat="1" ht="21.7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10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3" spans="1:31" s="2" customFormat="1" ht="6.95" customHeight="1">
      <c r="A63" s="33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24.95" customHeight="1">
      <c r="A64" s="33"/>
      <c r="B64" s="34"/>
      <c r="C64" s="22" t="s">
        <v>84</v>
      </c>
      <c r="D64" s="35"/>
      <c r="E64" s="35"/>
      <c r="F64" s="35"/>
      <c r="G64" s="35"/>
      <c r="H64" s="35"/>
      <c r="I64" s="35"/>
      <c r="J64" s="35"/>
      <c r="K64" s="35"/>
      <c r="L64" s="10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10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2" customHeight="1">
      <c r="A66" s="33"/>
      <c r="B66" s="34"/>
      <c r="C66" s="28" t="s">
        <v>16</v>
      </c>
      <c r="D66" s="35"/>
      <c r="E66" s="35"/>
      <c r="F66" s="35"/>
      <c r="G66" s="35"/>
      <c r="H66" s="35"/>
      <c r="I66" s="35"/>
      <c r="J66" s="35"/>
      <c r="K66" s="35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16.5" customHeight="1">
      <c r="A67" s="33"/>
      <c r="B67" s="34"/>
      <c r="C67" s="35"/>
      <c r="D67" s="35"/>
      <c r="E67" s="304" t="str">
        <f>E7</f>
        <v>Protiradonová opatření ZUŠ , Masarykova 717, 363 01 Ostrov</v>
      </c>
      <c r="F67" s="339"/>
      <c r="G67" s="339"/>
      <c r="H67" s="339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21</v>
      </c>
      <c r="D69" s="35"/>
      <c r="E69" s="35"/>
      <c r="F69" s="26" t="str">
        <f>F10</f>
        <v>Ostrov</v>
      </c>
      <c r="G69" s="35"/>
      <c r="H69" s="35"/>
      <c r="I69" s="28" t="s">
        <v>23</v>
      </c>
      <c r="J69" s="58" t="str">
        <f>IF(J10="","",J10)</f>
        <v>Vyplň datum</v>
      </c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5.2" customHeight="1">
      <c r="A71" s="33"/>
      <c r="B71" s="34"/>
      <c r="C71" s="28" t="s">
        <v>24</v>
      </c>
      <c r="D71" s="35"/>
      <c r="E71" s="35"/>
      <c r="F71" s="26" t="str">
        <f>E13</f>
        <v xml:space="preserve"> </v>
      </c>
      <c r="G71" s="35"/>
      <c r="H71" s="35"/>
      <c r="I71" s="28" t="s">
        <v>30</v>
      </c>
      <c r="J71" s="31" t="str">
        <f>E19</f>
        <v xml:space="preserve"> </v>
      </c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5.2" customHeight="1">
      <c r="A72" s="33"/>
      <c r="B72" s="34"/>
      <c r="C72" s="28" t="s">
        <v>28</v>
      </c>
      <c r="D72" s="35"/>
      <c r="E72" s="35"/>
      <c r="F72" s="26" t="str">
        <f>IF(E16="","",E16)</f>
        <v>Vyplň údaj</v>
      </c>
      <c r="G72" s="35"/>
      <c r="H72" s="35"/>
      <c r="I72" s="28" t="s">
        <v>32</v>
      </c>
      <c r="J72" s="31" t="str">
        <f>E22</f>
        <v xml:space="preserve"> </v>
      </c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0.3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1" customFormat="1" ht="29.25" customHeight="1">
      <c r="A74" s="140"/>
      <c r="B74" s="141"/>
      <c r="C74" s="142" t="s">
        <v>85</v>
      </c>
      <c r="D74" s="143" t="s">
        <v>54</v>
      </c>
      <c r="E74" s="143" t="s">
        <v>50</v>
      </c>
      <c r="F74" s="143" t="s">
        <v>51</v>
      </c>
      <c r="G74" s="143" t="s">
        <v>86</v>
      </c>
      <c r="H74" s="143" t="s">
        <v>87</v>
      </c>
      <c r="I74" s="143" t="s">
        <v>88</v>
      </c>
      <c r="J74" s="143" t="s">
        <v>80</v>
      </c>
      <c r="K74" s="144" t="s">
        <v>89</v>
      </c>
      <c r="L74" s="145"/>
      <c r="M74" s="67" t="s">
        <v>19</v>
      </c>
      <c r="N74" s="68" t="s">
        <v>39</v>
      </c>
      <c r="O74" s="68" t="s">
        <v>90</v>
      </c>
      <c r="P74" s="68" t="s">
        <v>91</v>
      </c>
      <c r="Q74" s="68" t="s">
        <v>92</v>
      </c>
      <c r="R74" s="68" t="s">
        <v>93</v>
      </c>
      <c r="S74" s="68" t="s">
        <v>94</v>
      </c>
      <c r="T74" s="69" t="s">
        <v>95</v>
      </c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63" s="2" customFormat="1" ht="22.9" customHeight="1">
      <c r="A75" s="33"/>
      <c r="B75" s="34"/>
      <c r="C75" s="74" t="s">
        <v>96</v>
      </c>
      <c r="D75" s="35"/>
      <c r="E75" s="35"/>
      <c r="F75" s="35"/>
      <c r="G75" s="35"/>
      <c r="H75" s="35"/>
      <c r="I75" s="35"/>
      <c r="J75" s="146">
        <f>BK75</f>
        <v>0</v>
      </c>
      <c r="K75" s="35"/>
      <c r="L75" s="38"/>
      <c r="M75" s="70"/>
      <c r="N75" s="147"/>
      <c r="O75" s="71"/>
      <c r="P75" s="148">
        <f>P76</f>
        <v>0</v>
      </c>
      <c r="Q75" s="71"/>
      <c r="R75" s="148">
        <f>R76</f>
        <v>178.09241500000002</v>
      </c>
      <c r="S75" s="71"/>
      <c r="T75" s="149">
        <f>T76</f>
        <v>108.04310000000001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T75" s="16" t="s">
        <v>68</v>
      </c>
      <c r="AU75" s="16" t="s">
        <v>81</v>
      </c>
      <c r="BK75" s="150">
        <f>BK76</f>
        <v>0</v>
      </c>
    </row>
    <row r="76" spans="2:63" s="12" customFormat="1" ht="25.9" customHeight="1">
      <c r="B76" s="151"/>
      <c r="C76" s="152"/>
      <c r="D76" s="153" t="s">
        <v>68</v>
      </c>
      <c r="E76" s="154" t="s">
        <v>97</v>
      </c>
      <c r="F76" s="154" t="s">
        <v>98</v>
      </c>
      <c r="G76" s="152"/>
      <c r="H76" s="152"/>
      <c r="I76" s="155"/>
      <c r="J76" s="156">
        <f>BK76</f>
        <v>0</v>
      </c>
      <c r="K76" s="152"/>
      <c r="L76" s="157"/>
      <c r="M76" s="158"/>
      <c r="N76" s="159"/>
      <c r="O76" s="159"/>
      <c r="P76" s="160">
        <f>P77+P78+P79</f>
        <v>0</v>
      </c>
      <c r="Q76" s="159"/>
      <c r="R76" s="160">
        <f>R77+R78+R79</f>
        <v>178.09241500000002</v>
      </c>
      <c r="S76" s="159"/>
      <c r="T76" s="161">
        <f>T77+T78+T79</f>
        <v>108.04310000000001</v>
      </c>
      <c r="AR76" s="162" t="s">
        <v>74</v>
      </c>
      <c r="AT76" s="163" t="s">
        <v>68</v>
      </c>
      <c r="AU76" s="163" t="s">
        <v>69</v>
      </c>
      <c r="AY76" s="162" t="s">
        <v>99</v>
      </c>
      <c r="BK76" s="164">
        <f>BK77+BK78+BK79</f>
        <v>0</v>
      </c>
    </row>
    <row r="77" spans="1:65" s="2" customFormat="1" ht="16.5" customHeight="1">
      <c r="A77" s="33"/>
      <c r="B77" s="34"/>
      <c r="C77" s="165" t="s">
        <v>74</v>
      </c>
      <c r="D77" s="165" t="s">
        <v>100</v>
      </c>
      <c r="E77" s="166" t="s">
        <v>101</v>
      </c>
      <c r="F77" s="167" t="s">
        <v>102</v>
      </c>
      <c r="G77" s="168" t="s">
        <v>103</v>
      </c>
      <c r="H77" s="169">
        <v>60</v>
      </c>
      <c r="I77" s="170"/>
      <c r="J77" s="171">
        <f>ROUND(I77*H77,2)</f>
        <v>0</v>
      </c>
      <c r="K77" s="167" t="s">
        <v>104</v>
      </c>
      <c r="L77" s="38"/>
      <c r="M77" s="172" t="s">
        <v>19</v>
      </c>
      <c r="N77" s="173" t="s">
        <v>40</v>
      </c>
      <c r="O77" s="63"/>
      <c r="P77" s="174">
        <f>O77*H77</f>
        <v>0</v>
      </c>
      <c r="Q77" s="174">
        <v>0</v>
      </c>
      <c r="R77" s="174">
        <f>Q77*H77</f>
        <v>0</v>
      </c>
      <c r="S77" s="174">
        <v>0</v>
      </c>
      <c r="T77" s="175">
        <f>S77*H77</f>
        <v>0</v>
      </c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R77" s="176" t="s">
        <v>105</v>
      </c>
      <c r="AT77" s="176" t="s">
        <v>100</v>
      </c>
      <c r="AU77" s="176" t="s">
        <v>74</v>
      </c>
      <c r="AY77" s="16" t="s">
        <v>99</v>
      </c>
      <c r="BE77" s="177">
        <f>IF(N77="základní",J77,0)</f>
        <v>0</v>
      </c>
      <c r="BF77" s="177">
        <f>IF(N77="snížená",J77,0)</f>
        <v>0</v>
      </c>
      <c r="BG77" s="177">
        <f>IF(N77="zákl. přenesená",J77,0)</f>
        <v>0</v>
      </c>
      <c r="BH77" s="177">
        <f>IF(N77="sníž. přenesená",J77,0)</f>
        <v>0</v>
      </c>
      <c r="BI77" s="177">
        <f>IF(N77="nulová",J77,0)</f>
        <v>0</v>
      </c>
      <c r="BJ77" s="16" t="s">
        <v>74</v>
      </c>
      <c r="BK77" s="177">
        <f>ROUND(I77*H77,2)</f>
        <v>0</v>
      </c>
      <c r="BL77" s="16" t="s">
        <v>105</v>
      </c>
      <c r="BM77" s="176" t="s">
        <v>106</v>
      </c>
    </row>
    <row r="78" spans="1:47" s="2" customFormat="1" ht="12">
      <c r="A78" s="33"/>
      <c r="B78" s="34"/>
      <c r="C78" s="35"/>
      <c r="D78" s="178" t="s">
        <v>107</v>
      </c>
      <c r="E78" s="35"/>
      <c r="F78" s="179" t="s">
        <v>108</v>
      </c>
      <c r="G78" s="35"/>
      <c r="H78" s="35"/>
      <c r="I78" s="180"/>
      <c r="J78" s="35"/>
      <c r="K78" s="35"/>
      <c r="L78" s="38"/>
      <c r="M78" s="181"/>
      <c r="N78" s="182"/>
      <c r="O78" s="63"/>
      <c r="P78" s="63"/>
      <c r="Q78" s="63"/>
      <c r="R78" s="63"/>
      <c r="S78" s="63"/>
      <c r="T78" s="64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T78" s="16" t="s">
        <v>107</v>
      </c>
      <c r="AU78" s="16" t="s">
        <v>74</v>
      </c>
    </row>
    <row r="79" spans="2:63" s="12" customFormat="1" ht="22.9" customHeight="1">
      <c r="B79" s="151"/>
      <c r="C79" s="152"/>
      <c r="D79" s="153" t="s">
        <v>68</v>
      </c>
      <c r="E79" s="183" t="s">
        <v>109</v>
      </c>
      <c r="F79" s="183" t="s">
        <v>110</v>
      </c>
      <c r="G79" s="152"/>
      <c r="H79" s="152"/>
      <c r="I79" s="155"/>
      <c r="J79" s="184">
        <f>BK79</f>
        <v>0</v>
      </c>
      <c r="K79" s="152"/>
      <c r="L79" s="157"/>
      <c r="M79" s="158"/>
      <c r="N79" s="159"/>
      <c r="O79" s="159"/>
      <c r="P79" s="160">
        <f>SUM(P80:P235)</f>
        <v>0</v>
      </c>
      <c r="Q79" s="159"/>
      <c r="R79" s="160">
        <f>SUM(R80:R235)</f>
        <v>178.09241500000002</v>
      </c>
      <c r="S79" s="159"/>
      <c r="T79" s="161">
        <f>SUM(T80:T235)</f>
        <v>108.04310000000001</v>
      </c>
      <c r="AR79" s="162" t="s">
        <v>74</v>
      </c>
      <c r="AT79" s="163" t="s">
        <v>68</v>
      </c>
      <c r="AU79" s="163" t="s">
        <v>74</v>
      </c>
      <c r="AY79" s="162" t="s">
        <v>99</v>
      </c>
      <c r="BK79" s="164">
        <f>SUM(BK80:BK235)</f>
        <v>0</v>
      </c>
    </row>
    <row r="80" spans="1:65" s="2" customFormat="1" ht="16.5" customHeight="1">
      <c r="A80" s="33"/>
      <c r="B80" s="34"/>
      <c r="C80" s="165" t="s">
        <v>76</v>
      </c>
      <c r="D80" s="165" t="s">
        <v>100</v>
      </c>
      <c r="E80" s="166" t="s">
        <v>111</v>
      </c>
      <c r="F80" s="167" t="s">
        <v>112</v>
      </c>
      <c r="G80" s="168" t="s">
        <v>113</v>
      </c>
      <c r="H80" s="169">
        <v>1</v>
      </c>
      <c r="I80" s="170"/>
      <c r="J80" s="171">
        <f>ROUND(I80*H80,2)</f>
        <v>0</v>
      </c>
      <c r="K80" s="167" t="s">
        <v>104</v>
      </c>
      <c r="L80" s="38"/>
      <c r="M80" s="172" t="s">
        <v>19</v>
      </c>
      <c r="N80" s="173" t="s">
        <v>40</v>
      </c>
      <c r="O80" s="63"/>
      <c r="P80" s="174">
        <f>O80*H80</f>
        <v>0</v>
      </c>
      <c r="Q80" s="174">
        <v>0</v>
      </c>
      <c r="R80" s="174">
        <f>Q80*H80</f>
        <v>0</v>
      </c>
      <c r="S80" s="174">
        <v>0</v>
      </c>
      <c r="T80" s="175">
        <f>S80*H80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R80" s="176" t="s">
        <v>105</v>
      </c>
      <c r="AT80" s="176" t="s">
        <v>100</v>
      </c>
      <c r="AU80" s="176" t="s">
        <v>76</v>
      </c>
      <c r="AY80" s="16" t="s">
        <v>99</v>
      </c>
      <c r="BE80" s="177">
        <f>IF(N80="základní",J80,0)</f>
        <v>0</v>
      </c>
      <c r="BF80" s="177">
        <f>IF(N80="snížená",J80,0)</f>
        <v>0</v>
      </c>
      <c r="BG80" s="177">
        <f>IF(N80="zákl. přenesená",J80,0)</f>
        <v>0</v>
      </c>
      <c r="BH80" s="177">
        <f>IF(N80="sníž. přenesená",J80,0)</f>
        <v>0</v>
      </c>
      <c r="BI80" s="177">
        <f>IF(N80="nulová",J80,0)</f>
        <v>0</v>
      </c>
      <c r="BJ80" s="16" t="s">
        <v>74</v>
      </c>
      <c r="BK80" s="177">
        <f>ROUND(I80*H80,2)</f>
        <v>0</v>
      </c>
      <c r="BL80" s="16" t="s">
        <v>105</v>
      </c>
      <c r="BM80" s="176" t="s">
        <v>114</v>
      </c>
    </row>
    <row r="81" spans="1:47" s="2" customFormat="1" ht="12">
      <c r="A81" s="33"/>
      <c r="B81" s="34"/>
      <c r="C81" s="35"/>
      <c r="D81" s="178" t="s">
        <v>107</v>
      </c>
      <c r="E81" s="35"/>
      <c r="F81" s="179" t="s">
        <v>115</v>
      </c>
      <c r="G81" s="35"/>
      <c r="H81" s="35"/>
      <c r="I81" s="180"/>
      <c r="J81" s="35"/>
      <c r="K81" s="35"/>
      <c r="L81" s="38"/>
      <c r="M81" s="181"/>
      <c r="N81" s="182"/>
      <c r="O81" s="63"/>
      <c r="P81" s="63"/>
      <c r="Q81" s="63"/>
      <c r="R81" s="63"/>
      <c r="S81" s="63"/>
      <c r="T81" s="64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107</v>
      </c>
      <c r="AU81" s="16" t="s">
        <v>76</v>
      </c>
    </row>
    <row r="82" spans="1:65" s="2" customFormat="1" ht="16.5" customHeight="1">
      <c r="A82" s="33"/>
      <c r="B82" s="34"/>
      <c r="C82" s="165" t="s">
        <v>116</v>
      </c>
      <c r="D82" s="165" t="s">
        <v>100</v>
      </c>
      <c r="E82" s="166" t="s">
        <v>117</v>
      </c>
      <c r="F82" s="167" t="s">
        <v>118</v>
      </c>
      <c r="G82" s="168" t="s">
        <v>113</v>
      </c>
      <c r="H82" s="169">
        <v>1</v>
      </c>
      <c r="I82" s="170"/>
      <c r="J82" s="171">
        <f>ROUND(I82*H82,2)</f>
        <v>0</v>
      </c>
      <c r="K82" s="167" t="s">
        <v>104</v>
      </c>
      <c r="L82" s="38"/>
      <c r="M82" s="172" t="s">
        <v>19</v>
      </c>
      <c r="N82" s="173" t="s">
        <v>40</v>
      </c>
      <c r="O82" s="63"/>
      <c r="P82" s="174">
        <f>O82*H82</f>
        <v>0</v>
      </c>
      <c r="Q82" s="174">
        <v>0</v>
      </c>
      <c r="R82" s="174">
        <f>Q82*H82</f>
        <v>0</v>
      </c>
      <c r="S82" s="174">
        <v>0</v>
      </c>
      <c r="T82" s="175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76" t="s">
        <v>105</v>
      </c>
      <c r="AT82" s="176" t="s">
        <v>100</v>
      </c>
      <c r="AU82" s="176" t="s">
        <v>76</v>
      </c>
      <c r="AY82" s="16" t="s">
        <v>99</v>
      </c>
      <c r="BE82" s="177">
        <f>IF(N82="základní",J82,0)</f>
        <v>0</v>
      </c>
      <c r="BF82" s="177">
        <f>IF(N82="snížená",J82,0)</f>
        <v>0</v>
      </c>
      <c r="BG82" s="177">
        <f>IF(N82="zákl. přenesená",J82,0)</f>
        <v>0</v>
      </c>
      <c r="BH82" s="177">
        <f>IF(N82="sníž. přenesená",J82,0)</f>
        <v>0</v>
      </c>
      <c r="BI82" s="177">
        <f>IF(N82="nulová",J82,0)</f>
        <v>0</v>
      </c>
      <c r="BJ82" s="16" t="s">
        <v>74</v>
      </c>
      <c r="BK82" s="177">
        <f>ROUND(I82*H82,2)</f>
        <v>0</v>
      </c>
      <c r="BL82" s="16" t="s">
        <v>105</v>
      </c>
      <c r="BM82" s="176" t="s">
        <v>119</v>
      </c>
    </row>
    <row r="83" spans="1:47" s="2" customFormat="1" ht="12">
      <c r="A83" s="33"/>
      <c r="B83" s="34"/>
      <c r="C83" s="35"/>
      <c r="D83" s="178" t="s">
        <v>107</v>
      </c>
      <c r="E83" s="35"/>
      <c r="F83" s="179" t="s">
        <v>120</v>
      </c>
      <c r="G83" s="35"/>
      <c r="H83" s="35"/>
      <c r="I83" s="180"/>
      <c r="J83" s="35"/>
      <c r="K83" s="35"/>
      <c r="L83" s="38"/>
      <c r="M83" s="181"/>
      <c r="N83" s="182"/>
      <c r="O83" s="63"/>
      <c r="P83" s="63"/>
      <c r="Q83" s="63"/>
      <c r="R83" s="63"/>
      <c r="S83" s="63"/>
      <c r="T83" s="64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107</v>
      </c>
      <c r="AU83" s="16" t="s">
        <v>76</v>
      </c>
    </row>
    <row r="84" spans="1:65" s="2" customFormat="1" ht="16.5" customHeight="1">
      <c r="A84" s="33"/>
      <c r="B84" s="34"/>
      <c r="C84" s="165" t="s">
        <v>121</v>
      </c>
      <c r="D84" s="165" t="s">
        <v>100</v>
      </c>
      <c r="E84" s="166" t="s">
        <v>122</v>
      </c>
      <c r="F84" s="167" t="s">
        <v>123</v>
      </c>
      <c r="G84" s="168" t="s">
        <v>113</v>
      </c>
      <c r="H84" s="169">
        <v>1</v>
      </c>
      <c r="I84" s="170"/>
      <c r="J84" s="171">
        <f>ROUND(I84*H84,2)</f>
        <v>0</v>
      </c>
      <c r="K84" s="167" t="s">
        <v>104</v>
      </c>
      <c r="L84" s="38"/>
      <c r="M84" s="172" t="s">
        <v>19</v>
      </c>
      <c r="N84" s="173" t="s">
        <v>40</v>
      </c>
      <c r="O84" s="63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76" t="s">
        <v>105</v>
      </c>
      <c r="AT84" s="176" t="s">
        <v>100</v>
      </c>
      <c r="AU84" s="176" t="s">
        <v>76</v>
      </c>
      <c r="AY84" s="16" t="s">
        <v>99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6" t="s">
        <v>74</v>
      </c>
      <c r="BK84" s="177">
        <f>ROUND(I84*H84,2)</f>
        <v>0</v>
      </c>
      <c r="BL84" s="16" t="s">
        <v>105</v>
      </c>
      <c r="BM84" s="176" t="s">
        <v>124</v>
      </c>
    </row>
    <row r="85" spans="1:47" s="2" customFormat="1" ht="12">
      <c r="A85" s="33"/>
      <c r="B85" s="34"/>
      <c r="C85" s="35"/>
      <c r="D85" s="178" t="s">
        <v>107</v>
      </c>
      <c r="E85" s="35"/>
      <c r="F85" s="179" t="s">
        <v>125</v>
      </c>
      <c r="G85" s="35"/>
      <c r="H85" s="35"/>
      <c r="I85" s="180"/>
      <c r="J85" s="35"/>
      <c r="K85" s="35"/>
      <c r="L85" s="38"/>
      <c r="M85" s="181"/>
      <c r="N85" s="182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107</v>
      </c>
      <c r="AU85" s="16" t="s">
        <v>76</v>
      </c>
    </row>
    <row r="86" spans="1:65" s="2" customFormat="1" ht="16.5" customHeight="1">
      <c r="A86" s="33"/>
      <c r="B86" s="34"/>
      <c r="C86" s="165" t="s">
        <v>126</v>
      </c>
      <c r="D86" s="165" t="s">
        <v>100</v>
      </c>
      <c r="E86" s="166" t="s">
        <v>127</v>
      </c>
      <c r="F86" s="167" t="s">
        <v>128</v>
      </c>
      <c r="G86" s="168" t="s">
        <v>129</v>
      </c>
      <c r="H86" s="169">
        <v>48</v>
      </c>
      <c r="I86" s="170"/>
      <c r="J86" s="171">
        <f>ROUND(I86*H86,2)</f>
        <v>0</v>
      </c>
      <c r="K86" s="167" t="s">
        <v>104</v>
      </c>
      <c r="L86" s="38"/>
      <c r="M86" s="172" t="s">
        <v>19</v>
      </c>
      <c r="N86" s="173" t="s">
        <v>40</v>
      </c>
      <c r="O86" s="63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76" t="s">
        <v>121</v>
      </c>
      <c r="AT86" s="176" t="s">
        <v>100</v>
      </c>
      <c r="AU86" s="176" t="s">
        <v>76</v>
      </c>
      <c r="AY86" s="16" t="s">
        <v>99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6" t="s">
        <v>74</v>
      </c>
      <c r="BK86" s="177">
        <f>ROUND(I86*H86,2)</f>
        <v>0</v>
      </c>
      <c r="BL86" s="16" t="s">
        <v>121</v>
      </c>
      <c r="BM86" s="176" t="s">
        <v>130</v>
      </c>
    </row>
    <row r="87" spans="1:47" s="2" customFormat="1" ht="12">
      <c r="A87" s="33"/>
      <c r="B87" s="34"/>
      <c r="C87" s="35"/>
      <c r="D87" s="178" t="s">
        <v>107</v>
      </c>
      <c r="E87" s="35"/>
      <c r="F87" s="179" t="s">
        <v>131</v>
      </c>
      <c r="G87" s="35"/>
      <c r="H87" s="35"/>
      <c r="I87" s="180"/>
      <c r="J87" s="35"/>
      <c r="K87" s="35"/>
      <c r="L87" s="38"/>
      <c r="M87" s="181"/>
      <c r="N87" s="182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107</v>
      </c>
      <c r="AU87" s="16" t="s">
        <v>76</v>
      </c>
    </row>
    <row r="88" spans="1:65" s="2" customFormat="1" ht="33" customHeight="1">
      <c r="A88" s="33"/>
      <c r="B88" s="34"/>
      <c r="C88" s="165" t="s">
        <v>132</v>
      </c>
      <c r="D88" s="165" t="s">
        <v>100</v>
      </c>
      <c r="E88" s="166" t="s">
        <v>133</v>
      </c>
      <c r="F88" s="167" t="s">
        <v>134</v>
      </c>
      <c r="G88" s="168" t="s">
        <v>129</v>
      </c>
      <c r="H88" s="169">
        <v>48</v>
      </c>
      <c r="I88" s="170"/>
      <c r="J88" s="171">
        <f>ROUND(I88*H88,2)</f>
        <v>0</v>
      </c>
      <c r="K88" s="167" t="s">
        <v>104</v>
      </c>
      <c r="L88" s="38"/>
      <c r="M88" s="172" t="s">
        <v>19</v>
      </c>
      <c r="N88" s="173" t="s">
        <v>40</v>
      </c>
      <c r="O88" s="63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76" t="s">
        <v>121</v>
      </c>
      <c r="AT88" s="176" t="s">
        <v>100</v>
      </c>
      <c r="AU88" s="176" t="s">
        <v>76</v>
      </c>
      <c r="AY88" s="16" t="s">
        <v>99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6" t="s">
        <v>74</v>
      </c>
      <c r="BK88" s="177">
        <f>ROUND(I88*H88,2)</f>
        <v>0</v>
      </c>
      <c r="BL88" s="16" t="s">
        <v>121</v>
      </c>
      <c r="BM88" s="176" t="s">
        <v>135</v>
      </c>
    </row>
    <row r="89" spans="1:47" s="2" customFormat="1" ht="12">
      <c r="A89" s="33"/>
      <c r="B89" s="34"/>
      <c r="C89" s="35"/>
      <c r="D89" s="178" t="s">
        <v>107</v>
      </c>
      <c r="E89" s="35"/>
      <c r="F89" s="179" t="s">
        <v>136</v>
      </c>
      <c r="G89" s="35"/>
      <c r="H89" s="35"/>
      <c r="I89" s="180"/>
      <c r="J89" s="35"/>
      <c r="K89" s="35"/>
      <c r="L89" s="38"/>
      <c r="M89" s="181"/>
      <c r="N89" s="182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107</v>
      </c>
      <c r="AU89" s="16" t="s">
        <v>76</v>
      </c>
    </row>
    <row r="90" spans="1:65" s="2" customFormat="1" ht="33" customHeight="1">
      <c r="A90" s="33"/>
      <c r="B90" s="34"/>
      <c r="C90" s="165" t="s">
        <v>137</v>
      </c>
      <c r="D90" s="165" t="s">
        <v>100</v>
      </c>
      <c r="E90" s="166" t="s">
        <v>138</v>
      </c>
      <c r="F90" s="167" t="s">
        <v>139</v>
      </c>
      <c r="G90" s="168" t="s">
        <v>129</v>
      </c>
      <c r="H90" s="169">
        <v>48</v>
      </c>
      <c r="I90" s="170"/>
      <c r="J90" s="171">
        <f>ROUND(I90*H90,2)</f>
        <v>0</v>
      </c>
      <c r="K90" s="167" t="s">
        <v>104</v>
      </c>
      <c r="L90" s="38"/>
      <c r="M90" s="172" t="s">
        <v>19</v>
      </c>
      <c r="N90" s="173" t="s">
        <v>40</v>
      </c>
      <c r="O90" s="63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6" t="s">
        <v>121</v>
      </c>
      <c r="AT90" s="176" t="s">
        <v>100</v>
      </c>
      <c r="AU90" s="176" t="s">
        <v>76</v>
      </c>
      <c r="AY90" s="16" t="s">
        <v>99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16" t="s">
        <v>74</v>
      </c>
      <c r="BK90" s="177">
        <f>ROUND(I90*H90,2)</f>
        <v>0</v>
      </c>
      <c r="BL90" s="16" t="s">
        <v>121</v>
      </c>
      <c r="BM90" s="176" t="s">
        <v>140</v>
      </c>
    </row>
    <row r="91" spans="1:47" s="2" customFormat="1" ht="12">
      <c r="A91" s="33"/>
      <c r="B91" s="34"/>
      <c r="C91" s="35"/>
      <c r="D91" s="178" t="s">
        <v>107</v>
      </c>
      <c r="E91" s="35"/>
      <c r="F91" s="179" t="s">
        <v>141</v>
      </c>
      <c r="G91" s="35"/>
      <c r="H91" s="35"/>
      <c r="I91" s="180"/>
      <c r="J91" s="35"/>
      <c r="K91" s="35"/>
      <c r="L91" s="38"/>
      <c r="M91" s="181"/>
      <c r="N91" s="182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107</v>
      </c>
      <c r="AU91" s="16" t="s">
        <v>76</v>
      </c>
    </row>
    <row r="92" spans="1:65" s="2" customFormat="1" ht="37.9" customHeight="1">
      <c r="A92" s="33"/>
      <c r="B92" s="34"/>
      <c r="C92" s="165" t="s">
        <v>142</v>
      </c>
      <c r="D92" s="165" t="s">
        <v>100</v>
      </c>
      <c r="E92" s="166" t="s">
        <v>143</v>
      </c>
      <c r="F92" s="167" t="s">
        <v>144</v>
      </c>
      <c r="G92" s="168" t="s">
        <v>129</v>
      </c>
      <c r="H92" s="169">
        <v>48</v>
      </c>
      <c r="I92" s="170"/>
      <c r="J92" s="171">
        <f>ROUND(I92*H92,2)</f>
        <v>0</v>
      </c>
      <c r="K92" s="167" t="s">
        <v>104</v>
      </c>
      <c r="L92" s="38"/>
      <c r="M92" s="172" t="s">
        <v>19</v>
      </c>
      <c r="N92" s="173" t="s">
        <v>40</v>
      </c>
      <c r="O92" s="63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6" t="s">
        <v>121</v>
      </c>
      <c r="AT92" s="176" t="s">
        <v>100</v>
      </c>
      <c r="AU92" s="176" t="s">
        <v>76</v>
      </c>
      <c r="AY92" s="16" t="s">
        <v>99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6" t="s">
        <v>74</v>
      </c>
      <c r="BK92" s="177">
        <f>ROUND(I92*H92,2)</f>
        <v>0</v>
      </c>
      <c r="BL92" s="16" t="s">
        <v>121</v>
      </c>
      <c r="BM92" s="176" t="s">
        <v>145</v>
      </c>
    </row>
    <row r="93" spans="1:47" s="2" customFormat="1" ht="12">
      <c r="A93" s="33"/>
      <c r="B93" s="34"/>
      <c r="C93" s="35"/>
      <c r="D93" s="178" t="s">
        <v>107</v>
      </c>
      <c r="E93" s="35"/>
      <c r="F93" s="179" t="s">
        <v>146</v>
      </c>
      <c r="G93" s="35"/>
      <c r="H93" s="35"/>
      <c r="I93" s="180"/>
      <c r="J93" s="35"/>
      <c r="K93" s="35"/>
      <c r="L93" s="38"/>
      <c r="M93" s="181"/>
      <c r="N93" s="182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107</v>
      </c>
      <c r="AU93" s="16" t="s">
        <v>76</v>
      </c>
    </row>
    <row r="94" spans="1:65" s="2" customFormat="1" ht="16.5" customHeight="1">
      <c r="A94" s="33"/>
      <c r="B94" s="34"/>
      <c r="C94" s="185" t="s">
        <v>109</v>
      </c>
      <c r="D94" s="185" t="s">
        <v>147</v>
      </c>
      <c r="E94" s="186" t="s">
        <v>148</v>
      </c>
      <c r="F94" s="187" t="s">
        <v>149</v>
      </c>
      <c r="G94" s="188" t="s">
        <v>150</v>
      </c>
      <c r="H94" s="189">
        <v>704</v>
      </c>
      <c r="I94" s="190"/>
      <c r="J94" s="191">
        <f>ROUND(I94*H94,2)</f>
        <v>0</v>
      </c>
      <c r="K94" s="187" t="s">
        <v>104</v>
      </c>
      <c r="L94" s="192"/>
      <c r="M94" s="193" t="s">
        <v>19</v>
      </c>
      <c r="N94" s="194" t="s">
        <v>40</v>
      </c>
      <c r="O94" s="63"/>
      <c r="P94" s="174">
        <f>O94*H94</f>
        <v>0</v>
      </c>
      <c r="Q94" s="174">
        <v>0.0004</v>
      </c>
      <c r="R94" s="174">
        <f>Q94*H94</f>
        <v>0.2816</v>
      </c>
      <c r="S94" s="174">
        <v>0</v>
      </c>
      <c r="T94" s="17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6" t="s">
        <v>142</v>
      </c>
      <c r="AT94" s="176" t="s">
        <v>147</v>
      </c>
      <c r="AU94" s="176" t="s">
        <v>76</v>
      </c>
      <c r="AY94" s="16" t="s">
        <v>99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6" t="s">
        <v>74</v>
      </c>
      <c r="BK94" s="177">
        <f>ROUND(I94*H94,2)</f>
        <v>0</v>
      </c>
      <c r="BL94" s="16" t="s">
        <v>121</v>
      </c>
      <c r="BM94" s="176" t="s">
        <v>151</v>
      </c>
    </row>
    <row r="95" spans="1:65" s="2" customFormat="1" ht="24.2" customHeight="1">
      <c r="A95" s="33"/>
      <c r="B95" s="34"/>
      <c r="C95" s="165" t="s">
        <v>152</v>
      </c>
      <c r="D95" s="165" t="s">
        <v>100</v>
      </c>
      <c r="E95" s="166" t="s">
        <v>153</v>
      </c>
      <c r="F95" s="167" t="s">
        <v>154</v>
      </c>
      <c r="G95" s="168" t="s">
        <v>129</v>
      </c>
      <c r="H95" s="169">
        <v>48</v>
      </c>
      <c r="I95" s="170"/>
      <c r="J95" s="171">
        <f>ROUND(I95*H95,2)</f>
        <v>0</v>
      </c>
      <c r="K95" s="167" t="s">
        <v>104</v>
      </c>
      <c r="L95" s="38"/>
      <c r="M95" s="172" t="s">
        <v>19</v>
      </c>
      <c r="N95" s="173" t="s">
        <v>40</v>
      </c>
      <c r="O95" s="63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6" t="s">
        <v>121</v>
      </c>
      <c r="AT95" s="176" t="s">
        <v>100</v>
      </c>
      <c r="AU95" s="176" t="s">
        <v>76</v>
      </c>
      <c r="AY95" s="16" t="s">
        <v>99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6" t="s">
        <v>74</v>
      </c>
      <c r="BK95" s="177">
        <f>ROUND(I95*H95,2)</f>
        <v>0</v>
      </c>
      <c r="BL95" s="16" t="s">
        <v>121</v>
      </c>
      <c r="BM95" s="176" t="s">
        <v>155</v>
      </c>
    </row>
    <row r="96" spans="1:47" s="2" customFormat="1" ht="12">
      <c r="A96" s="33"/>
      <c r="B96" s="34"/>
      <c r="C96" s="35"/>
      <c r="D96" s="178" t="s">
        <v>107</v>
      </c>
      <c r="E96" s="35"/>
      <c r="F96" s="179" t="s">
        <v>156</v>
      </c>
      <c r="G96" s="35"/>
      <c r="H96" s="35"/>
      <c r="I96" s="180"/>
      <c r="J96" s="35"/>
      <c r="K96" s="35"/>
      <c r="L96" s="38"/>
      <c r="M96" s="181"/>
      <c r="N96" s="182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107</v>
      </c>
      <c r="AU96" s="16" t="s">
        <v>76</v>
      </c>
    </row>
    <row r="97" spans="1:65" s="2" customFormat="1" ht="24.2" customHeight="1">
      <c r="A97" s="33"/>
      <c r="B97" s="34"/>
      <c r="C97" s="165" t="s">
        <v>157</v>
      </c>
      <c r="D97" s="165" t="s">
        <v>100</v>
      </c>
      <c r="E97" s="166" t="s">
        <v>158</v>
      </c>
      <c r="F97" s="167" t="s">
        <v>159</v>
      </c>
      <c r="G97" s="168" t="s">
        <v>160</v>
      </c>
      <c r="H97" s="169">
        <v>48</v>
      </c>
      <c r="I97" s="170"/>
      <c r="J97" s="171">
        <f>ROUND(I97*H97,2)</f>
        <v>0</v>
      </c>
      <c r="K97" s="167" t="s">
        <v>104</v>
      </c>
      <c r="L97" s="38"/>
      <c r="M97" s="172" t="s">
        <v>19</v>
      </c>
      <c r="N97" s="173" t="s">
        <v>40</v>
      </c>
      <c r="O97" s="63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6" t="s">
        <v>121</v>
      </c>
      <c r="AT97" s="176" t="s">
        <v>100</v>
      </c>
      <c r="AU97" s="176" t="s">
        <v>76</v>
      </c>
      <c r="AY97" s="16" t="s">
        <v>99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6" t="s">
        <v>74</v>
      </c>
      <c r="BK97" s="177">
        <f>ROUND(I97*H97,2)</f>
        <v>0</v>
      </c>
      <c r="BL97" s="16" t="s">
        <v>121</v>
      </c>
      <c r="BM97" s="176" t="s">
        <v>161</v>
      </c>
    </row>
    <row r="98" spans="1:47" s="2" customFormat="1" ht="12">
      <c r="A98" s="33"/>
      <c r="B98" s="34"/>
      <c r="C98" s="35"/>
      <c r="D98" s="178" t="s">
        <v>107</v>
      </c>
      <c r="E98" s="35"/>
      <c r="F98" s="179" t="s">
        <v>162</v>
      </c>
      <c r="G98" s="35"/>
      <c r="H98" s="35"/>
      <c r="I98" s="180"/>
      <c r="J98" s="35"/>
      <c r="K98" s="35"/>
      <c r="L98" s="38"/>
      <c r="M98" s="181"/>
      <c r="N98" s="182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107</v>
      </c>
      <c r="AU98" s="16" t="s">
        <v>76</v>
      </c>
    </row>
    <row r="99" spans="1:65" s="2" customFormat="1" ht="24.2" customHeight="1">
      <c r="A99" s="33"/>
      <c r="B99" s="34"/>
      <c r="C99" s="165" t="s">
        <v>163</v>
      </c>
      <c r="D99" s="165" t="s">
        <v>100</v>
      </c>
      <c r="E99" s="166" t="s">
        <v>164</v>
      </c>
      <c r="F99" s="167" t="s">
        <v>165</v>
      </c>
      <c r="G99" s="168" t="s">
        <v>129</v>
      </c>
      <c r="H99" s="169">
        <v>48</v>
      </c>
      <c r="I99" s="170"/>
      <c r="J99" s="171">
        <f>ROUND(I99*H99,2)</f>
        <v>0</v>
      </c>
      <c r="K99" s="167" t="s">
        <v>104</v>
      </c>
      <c r="L99" s="38"/>
      <c r="M99" s="172" t="s">
        <v>19</v>
      </c>
      <c r="N99" s="173" t="s">
        <v>40</v>
      </c>
      <c r="O99" s="63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6" t="s">
        <v>121</v>
      </c>
      <c r="AT99" s="176" t="s">
        <v>100</v>
      </c>
      <c r="AU99" s="176" t="s">
        <v>76</v>
      </c>
      <c r="AY99" s="16" t="s">
        <v>99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6" t="s">
        <v>74</v>
      </c>
      <c r="BK99" s="177">
        <f>ROUND(I99*H99,2)</f>
        <v>0</v>
      </c>
      <c r="BL99" s="16" t="s">
        <v>121</v>
      </c>
      <c r="BM99" s="176" t="s">
        <v>166</v>
      </c>
    </row>
    <row r="100" spans="1:47" s="2" customFormat="1" ht="12">
      <c r="A100" s="33"/>
      <c r="B100" s="34"/>
      <c r="C100" s="35"/>
      <c r="D100" s="178" t="s">
        <v>107</v>
      </c>
      <c r="E100" s="35"/>
      <c r="F100" s="179" t="s">
        <v>167</v>
      </c>
      <c r="G100" s="35"/>
      <c r="H100" s="35"/>
      <c r="I100" s="180"/>
      <c r="J100" s="35"/>
      <c r="K100" s="35"/>
      <c r="L100" s="38"/>
      <c r="M100" s="181"/>
      <c r="N100" s="182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107</v>
      </c>
      <c r="AU100" s="16" t="s">
        <v>76</v>
      </c>
    </row>
    <row r="101" spans="1:65" s="2" customFormat="1" ht="24.2" customHeight="1">
      <c r="A101" s="33"/>
      <c r="B101" s="34"/>
      <c r="C101" s="165" t="s">
        <v>168</v>
      </c>
      <c r="D101" s="165" t="s">
        <v>100</v>
      </c>
      <c r="E101" s="166" t="s">
        <v>169</v>
      </c>
      <c r="F101" s="167" t="s">
        <v>170</v>
      </c>
      <c r="G101" s="168" t="s">
        <v>129</v>
      </c>
      <c r="H101" s="169">
        <v>32</v>
      </c>
      <c r="I101" s="170"/>
      <c r="J101" s="171">
        <f>ROUND(I101*H101,2)</f>
        <v>0</v>
      </c>
      <c r="K101" s="167" t="s">
        <v>104</v>
      </c>
      <c r="L101" s="38"/>
      <c r="M101" s="172" t="s">
        <v>19</v>
      </c>
      <c r="N101" s="173" t="s">
        <v>40</v>
      </c>
      <c r="O101" s="63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6" t="s">
        <v>121</v>
      </c>
      <c r="AT101" s="176" t="s">
        <v>100</v>
      </c>
      <c r="AU101" s="176" t="s">
        <v>76</v>
      </c>
      <c r="AY101" s="16" t="s">
        <v>99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6" t="s">
        <v>74</v>
      </c>
      <c r="BK101" s="177">
        <f>ROUND(I101*H101,2)</f>
        <v>0</v>
      </c>
      <c r="BL101" s="16" t="s">
        <v>121</v>
      </c>
      <c r="BM101" s="176" t="s">
        <v>171</v>
      </c>
    </row>
    <row r="102" spans="1:47" s="2" customFormat="1" ht="12">
      <c r="A102" s="33"/>
      <c r="B102" s="34"/>
      <c r="C102" s="35"/>
      <c r="D102" s="178" t="s">
        <v>107</v>
      </c>
      <c r="E102" s="35"/>
      <c r="F102" s="179" t="s">
        <v>172</v>
      </c>
      <c r="G102" s="35"/>
      <c r="H102" s="35"/>
      <c r="I102" s="180"/>
      <c r="J102" s="35"/>
      <c r="K102" s="35"/>
      <c r="L102" s="38"/>
      <c r="M102" s="181"/>
      <c r="N102" s="182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107</v>
      </c>
      <c r="AU102" s="16" t="s">
        <v>76</v>
      </c>
    </row>
    <row r="103" spans="1:65" s="2" customFormat="1" ht="16.5" customHeight="1">
      <c r="A103" s="33"/>
      <c r="B103" s="34"/>
      <c r="C103" s="185" t="s">
        <v>173</v>
      </c>
      <c r="D103" s="185" t="s">
        <v>147</v>
      </c>
      <c r="E103" s="186" t="s">
        <v>174</v>
      </c>
      <c r="F103" s="187" t="s">
        <v>175</v>
      </c>
      <c r="G103" s="188" t="s">
        <v>160</v>
      </c>
      <c r="H103" s="189">
        <v>64</v>
      </c>
      <c r="I103" s="190"/>
      <c r="J103" s="191">
        <f>ROUND(I103*H103,2)</f>
        <v>0</v>
      </c>
      <c r="K103" s="187" t="s">
        <v>104</v>
      </c>
      <c r="L103" s="192"/>
      <c r="M103" s="193" t="s">
        <v>19</v>
      </c>
      <c r="N103" s="194" t="s">
        <v>40</v>
      </c>
      <c r="O103" s="63"/>
      <c r="P103" s="174">
        <f>O103*H103</f>
        <v>0</v>
      </c>
      <c r="Q103" s="174">
        <v>1</v>
      </c>
      <c r="R103" s="174">
        <f>Q103*H103</f>
        <v>64</v>
      </c>
      <c r="S103" s="174">
        <v>0</v>
      </c>
      <c r="T103" s="175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6" t="s">
        <v>142</v>
      </c>
      <c r="AT103" s="176" t="s">
        <v>147</v>
      </c>
      <c r="AU103" s="176" t="s">
        <v>76</v>
      </c>
      <c r="AY103" s="16" t="s">
        <v>99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6" t="s">
        <v>74</v>
      </c>
      <c r="BK103" s="177">
        <f>ROUND(I103*H103,2)</f>
        <v>0</v>
      </c>
      <c r="BL103" s="16" t="s">
        <v>121</v>
      </c>
      <c r="BM103" s="176" t="s">
        <v>176</v>
      </c>
    </row>
    <row r="104" spans="2:51" s="13" customFormat="1" ht="12">
      <c r="B104" s="195"/>
      <c r="C104" s="196"/>
      <c r="D104" s="197" t="s">
        <v>177</v>
      </c>
      <c r="E104" s="198" t="s">
        <v>19</v>
      </c>
      <c r="F104" s="199" t="s">
        <v>178</v>
      </c>
      <c r="G104" s="196"/>
      <c r="H104" s="200">
        <v>64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177</v>
      </c>
      <c r="AU104" s="206" t="s">
        <v>76</v>
      </c>
      <c r="AV104" s="13" t="s">
        <v>76</v>
      </c>
      <c r="AW104" s="13" t="s">
        <v>31</v>
      </c>
      <c r="AX104" s="13" t="s">
        <v>74</v>
      </c>
      <c r="AY104" s="206" t="s">
        <v>99</v>
      </c>
    </row>
    <row r="105" spans="1:65" s="2" customFormat="1" ht="21.75" customHeight="1">
      <c r="A105" s="33"/>
      <c r="B105" s="34"/>
      <c r="C105" s="165" t="s">
        <v>8</v>
      </c>
      <c r="D105" s="165" t="s">
        <v>100</v>
      </c>
      <c r="E105" s="166" t="s">
        <v>179</v>
      </c>
      <c r="F105" s="167" t="s">
        <v>180</v>
      </c>
      <c r="G105" s="168" t="s">
        <v>150</v>
      </c>
      <c r="H105" s="169">
        <v>320</v>
      </c>
      <c r="I105" s="170"/>
      <c r="J105" s="171">
        <f>ROUND(I105*H105,2)</f>
        <v>0</v>
      </c>
      <c r="K105" s="167" t="s">
        <v>104</v>
      </c>
      <c r="L105" s="38"/>
      <c r="M105" s="172" t="s">
        <v>19</v>
      </c>
      <c r="N105" s="173" t="s">
        <v>40</v>
      </c>
      <c r="O105" s="63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6" t="s">
        <v>121</v>
      </c>
      <c r="AT105" s="176" t="s">
        <v>100</v>
      </c>
      <c r="AU105" s="176" t="s">
        <v>76</v>
      </c>
      <c r="AY105" s="16" t="s">
        <v>99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6" t="s">
        <v>74</v>
      </c>
      <c r="BK105" s="177">
        <f>ROUND(I105*H105,2)</f>
        <v>0</v>
      </c>
      <c r="BL105" s="16" t="s">
        <v>121</v>
      </c>
      <c r="BM105" s="176" t="s">
        <v>181</v>
      </c>
    </row>
    <row r="106" spans="1:47" s="2" customFormat="1" ht="12">
      <c r="A106" s="33"/>
      <c r="B106" s="34"/>
      <c r="C106" s="35"/>
      <c r="D106" s="178" t="s">
        <v>107</v>
      </c>
      <c r="E106" s="35"/>
      <c r="F106" s="179" t="s">
        <v>182</v>
      </c>
      <c r="G106" s="35"/>
      <c r="H106" s="35"/>
      <c r="I106" s="180"/>
      <c r="J106" s="35"/>
      <c r="K106" s="35"/>
      <c r="L106" s="38"/>
      <c r="M106" s="181"/>
      <c r="N106" s="182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107</v>
      </c>
      <c r="AU106" s="16" t="s">
        <v>76</v>
      </c>
    </row>
    <row r="107" spans="1:65" s="2" customFormat="1" ht="16.5" customHeight="1">
      <c r="A107" s="33"/>
      <c r="B107" s="34"/>
      <c r="C107" s="185" t="s">
        <v>183</v>
      </c>
      <c r="D107" s="185" t="s">
        <v>147</v>
      </c>
      <c r="E107" s="186" t="s">
        <v>184</v>
      </c>
      <c r="F107" s="187" t="s">
        <v>185</v>
      </c>
      <c r="G107" s="188" t="s">
        <v>150</v>
      </c>
      <c r="H107" s="189">
        <v>384</v>
      </c>
      <c r="I107" s="190"/>
      <c r="J107" s="191">
        <f>ROUND(I107*H107,2)</f>
        <v>0</v>
      </c>
      <c r="K107" s="187" t="s">
        <v>104</v>
      </c>
      <c r="L107" s="192"/>
      <c r="M107" s="193" t="s">
        <v>19</v>
      </c>
      <c r="N107" s="194" t="s">
        <v>40</v>
      </c>
      <c r="O107" s="63"/>
      <c r="P107" s="174">
        <f>O107*H107</f>
        <v>0</v>
      </c>
      <c r="Q107" s="174">
        <v>0.0003</v>
      </c>
      <c r="R107" s="174">
        <f>Q107*H107</f>
        <v>0.1152</v>
      </c>
      <c r="S107" s="174">
        <v>0</v>
      </c>
      <c r="T107" s="17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6" t="s">
        <v>142</v>
      </c>
      <c r="AT107" s="176" t="s">
        <v>147</v>
      </c>
      <c r="AU107" s="176" t="s">
        <v>76</v>
      </c>
      <c r="AY107" s="16" t="s">
        <v>99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6" t="s">
        <v>74</v>
      </c>
      <c r="BK107" s="177">
        <f>ROUND(I107*H107,2)</f>
        <v>0</v>
      </c>
      <c r="BL107" s="16" t="s">
        <v>121</v>
      </c>
      <c r="BM107" s="176" t="s">
        <v>186</v>
      </c>
    </row>
    <row r="108" spans="2:51" s="13" customFormat="1" ht="12">
      <c r="B108" s="195"/>
      <c r="C108" s="196"/>
      <c r="D108" s="197" t="s">
        <v>177</v>
      </c>
      <c r="E108" s="198" t="s">
        <v>19</v>
      </c>
      <c r="F108" s="199" t="s">
        <v>187</v>
      </c>
      <c r="G108" s="196"/>
      <c r="H108" s="200">
        <v>384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177</v>
      </c>
      <c r="AU108" s="206" t="s">
        <v>76</v>
      </c>
      <c r="AV108" s="13" t="s">
        <v>76</v>
      </c>
      <c r="AW108" s="13" t="s">
        <v>31</v>
      </c>
      <c r="AX108" s="13" t="s">
        <v>74</v>
      </c>
      <c r="AY108" s="206" t="s">
        <v>99</v>
      </c>
    </row>
    <row r="109" spans="1:65" s="2" customFormat="1" ht="24.2" customHeight="1">
      <c r="A109" s="33"/>
      <c r="B109" s="34"/>
      <c r="C109" s="165" t="s">
        <v>188</v>
      </c>
      <c r="D109" s="165" t="s">
        <v>100</v>
      </c>
      <c r="E109" s="166" t="s">
        <v>189</v>
      </c>
      <c r="F109" s="167" t="s">
        <v>190</v>
      </c>
      <c r="G109" s="168" t="s">
        <v>150</v>
      </c>
      <c r="H109" s="169">
        <v>50.7</v>
      </c>
      <c r="I109" s="170"/>
      <c r="J109" s="171">
        <f>ROUND(I109*H109,2)</f>
        <v>0</v>
      </c>
      <c r="K109" s="167" t="s">
        <v>104</v>
      </c>
      <c r="L109" s="38"/>
      <c r="M109" s="172" t="s">
        <v>19</v>
      </c>
      <c r="N109" s="173" t="s">
        <v>40</v>
      </c>
      <c r="O109" s="63"/>
      <c r="P109" s="174">
        <f>O109*H109</f>
        <v>0</v>
      </c>
      <c r="Q109" s="174">
        <v>0.02857</v>
      </c>
      <c r="R109" s="174">
        <f>Q109*H109</f>
        <v>1.4484990000000002</v>
      </c>
      <c r="S109" s="174">
        <v>0</v>
      </c>
      <c r="T109" s="17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6" t="s">
        <v>121</v>
      </c>
      <c r="AT109" s="176" t="s">
        <v>100</v>
      </c>
      <c r="AU109" s="176" t="s">
        <v>76</v>
      </c>
      <c r="AY109" s="16" t="s">
        <v>99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6" t="s">
        <v>74</v>
      </c>
      <c r="BK109" s="177">
        <f>ROUND(I109*H109,2)</f>
        <v>0</v>
      </c>
      <c r="BL109" s="16" t="s">
        <v>121</v>
      </c>
      <c r="BM109" s="176" t="s">
        <v>191</v>
      </c>
    </row>
    <row r="110" spans="1:47" s="2" customFormat="1" ht="12">
      <c r="A110" s="33"/>
      <c r="B110" s="34"/>
      <c r="C110" s="35"/>
      <c r="D110" s="178" t="s">
        <v>107</v>
      </c>
      <c r="E110" s="35"/>
      <c r="F110" s="179" t="s">
        <v>192</v>
      </c>
      <c r="G110" s="35"/>
      <c r="H110" s="35"/>
      <c r="I110" s="180"/>
      <c r="J110" s="35"/>
      <c r="K110" s="35"/>
      <c r="L110" s="38"/>
      <c r="M110" s="181"/>
      <c r="N110" s="182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107</v>
      </c>
      <c r="AU110" s="16" t="s">
        <v>76</v>
      </c>
    </row>
    <row r="111" spans="2:51" s="13" customFormat="1" ht="12">
      <c r="B111" s="195"/>
      <c r="C111" s="196"/>
      <c r="D111" s="197" t="s">
        <v>177</v>
      </c>
      <c r="E111" s="198" t="s">
        <v>19</v>
      </c>
      <c r="F111" s="199" t="s">
        <v>193</v>
      </c>
      <c r="G111" s="196"/>
      <c r="H111" s="200">
        <v>50.7</v>
      </c>
      <c r="I111" s="201"/>
      <c r="J111" s="196"/>
      <c r="K111" s="196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177</v>
      </c>
      <c r="AU111" s="206" t="s">
        <v>76</v>
      </c>
      <c r="AV111" s="13" t="s">
        <v>76</v>
      </c>
      <c r="AW111" s="13" t="s">
        <v>31</v>
      </c>
      <c r="AX111" s="13" t="s">
        <v>74</v>
      </c>
      <c r="AY111" s="206" t="s">
        <v>99</v>
      </c>
    </row>
    <row r="112" spans="1:65" s="2" customFormat="1" ht="24.2" customHeight="1">
      <c r="A112" s="33"/>
      <c r="B112" s="34"/>
      <c r="C112" s="165" t="s">
        <v>194</v>
      </c>
      <c r="D112" s="165" t="s">
        <v>100</v>
      </c>
      <c r="E112" s="166" t="s">
        <v>195</v>
      </c>
      <c r="F112" s="167" t="s">
        <v>196</v>
      </c>
      <c r="G112" s="168" t="s">
        <v>150</v>
      </c>
      <c r="H112" s="169">
        <v>50.7</v>
      </c>
      <c r="I112" s="170"/>
      <c r="J112" s="171">
        <f>ROUND(I112*H112,2)</f>
        <v>0</v>
      </c>
      <c r="K112" s="167" t="s">
        <v>104</v>
      </c>
      <c r="L112" s="38"/>
      <c r="M112" s="172" t="s">
        <v>19</v>
      </c>
      <c r="N112" s="173" t="s">
        <v>40</v>
      </c>
      <c r="O112" s="63"/>
      <c r="P112" s="174">
        <f>O112*H112</f>
        <v>0</v>
      </c>
      <c r="Q112" s="174">
        <v>0.0284</v>
      </c>
      <c r="R112" s="174">
        <f>Q112*H112</f>
        <v>1.4398800000000003</v>
      </c>
      <c r="S112" s="174">
        <v>0</v>
      </c>
      <c r="T112" s="17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6" t="s">
        <v>121</v>
      </c>
      <c r="AT112" s="176" t="s">
        <v>100</v>
      </c>
      <c r="AU112" s="176" t="s">
        <v>76</v>
      </c>
      <c r="AY112" s="16" t="s">
        <v>99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6" t="s">
        <v>74</v>
      </c>
      <c r="BK112" s="177">
        <f>ROUND(I112*H112,2)</f>
        <v>0</v>
      </c>
      <c r="BL112" s="16" t="s">
        <v>121</v>
      </c>
      <c r="BM112" s="176" t="s">
        <v>197</v>
      </c>
    </row>
    <row r="113" spans="1:47" s="2" customFormat="1" ht="12">
      <c r="A113" s="33"/>
      <c r="B113" s="34"/>
      <c r="C113" s="35"/>
      <c r="D113" s="178" t="s">
        <v>107</v>
      </c>
      <c r="E113" s="35"/>
      <c r="F113" s="179" t="s">
        <v>198</v>
      </c>
      <c r="G113" s="35"/>
      <c r="H113" s="35"/>
      <c r="I113" s="180"/>
      <c r="J113" s="35"/>
      <c r="K113" s="35"/>
      <c r="L113" s="38"/>
      <c r="M113" s="181"/>
      <c r="N113" s="182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107</v>
      </c>
      <c r="AU113" s="16" t="s">
        <v>76</v>
      </c>
    </row>
    <row r="114" spans="1:65" s="2" customFormat="1" ht="24.2" customHeight="1">
      <c r="A114" s="33"/>
      <c r="B114" s="34"/>
      <c r="C114" s="165" t="s">
        <v>199</v>
      </c>
      <c r="D114" s="165" t="s">
        <v>100</v>
      </c>
      <c r="E114" s="166" t="s">
        <v>200</v>
      </c>
      <c r="F114" s="167" t="s">
        <v>201</v>
      </c>
      <c r="G114" s="168" t="s">
        <v>150</v>
      </c>
      <c r="H114" s="169">
        <v>156</v>
      </c>
      <c r="I114" s="170"/>
      <c r="J114" s="171">
        <f>ROUND(I114*H114,2)</f>
        <v>0</v>
      </c>
      <c r="K114" s="167" t="s">
        <v>104</v>
      </c>
      <c r="L114" s="38"/>
      <c r="M114" s="172" t="s">
        <v>19</v>
      </c>
      <c r="N114" s="173" t="s">
        <v>40</v>
      </c>
      <c r="O114" s="63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6" t="s">
        <v>121</v>
      </c>
      <c r="AT114" s="176" t="s">
        <v>100</v>
      </c>
      <c r="AU114" s="176" t="s">
        <v>76</v>
      </c>
      <c r="AY114" s="16" t="s">
        <v>99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6" t="s">
        <v>74</v>
      </c>
      <c r="BK114" s="177">
        <f>ROUND(I114*H114,2)</f>
        <v>0</v>
      </c>
      <c r="BL114" s="16" t="s">
        <v>121</v>
      </c>
      <c r="BM114" s="176" t="s">
        <v>202</v>
      </c>
    </row>
    <row r="115" spans="1:47" s="2" customFormat="1" ht="12">
      <c r="A115" s="33"/>
      <c r="B115" s="34"/>
      <c r="C115" s="35"/>
      <c r="D115" s="178" t="s">
        <v>107</v>
      </c>
      <c r="E115" s="35"/>
      <c r="F115" s="179" t="s">
        <v>203</v>
      </c>
      <c r="G115" s="35"/>
      <c r="H115" s="35"/>
      <c r="I115" s="180"/>
      <c r="J115" s="35"/>
      <c r="K115" s="35"/>
      <c r="L115" s="38"/>
      <c r="M115" s="181"/>
      <c r="N115" s="182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107</v>
      </c>
      <c r="AU115" s="16" t="s">
        <v>76</v>
      </c>
    </row>
    <row r="116" spans="1:65" s="2" customFormat="1" ht="24.2" customHeight="1">
      <c r="A116" s="33"/>
      <c r="B116" s="34"/>
      <c r="C116" s="165" t="s">
        <v>204</v>
      </c>
      <c r="D116" s="165" t="s">
        <v>100</v>
      </c>
      <c r="E116" s="166" t="s">
        <v>205</v>
      </c>
      <c r="F116" s="167" t="s">
        <v>206</v>
      </c>
      <c r="G116" s="168" t="s">
        <v>207</v>
      </c>
      <c r="H116" s="169">
        <v>275</v>
      </c>
      <c r="I116" s="170"/>
      <c r="J116" s="171">
        <f>ROUND(I116*H116,2)</f>
        <v>0</v>
      </c>
      <c r="K116" s="167" t="s">
        <v>104</v>
      </c>
      <c r="L116" s="38"/>
      <c r="M116" s="172" t="s">
        <v>19</v>
      </c>
      <c r="N116" s="173" t="s">
        <v>40</v>
      </c>
      <c r="O116" s="63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6" t="s">
        <v>121</v>
      </c>
      <c r="AT116" s="176" t="s">
        <v>100</v>
      </c>
      <c r="AU116" s="176" t="s">
        <v>76</v>
      </c>
      <c r="AY116" s="16" t="s">
        <v>99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6" t="s">
        <v>74</v>
      </c>
      <c r="BK116" s="177">
        <f>ROUND(I116*H116,2)</f>
        <v>0</v>
      </c>
      <c r="BL116" s="16" t="s">
        <v>121</v>
      </c>
      <c r="BM116" s="176" t="s">
        <v>208</v>
      </c>
    </row>
    <row r="117" spans="1:47" s="2" customFormat="1" ht="12">
      <c r="A117" s="33"/>
      <c r="B117" s="34"/>
      <c r="C117" s="35"/>
      <c r="D117" s="178" t="s">
        <v>107</v>
      </c>
      <c r="E117" s="35"/>
      <c r="F117" s="179" t="s">
        <v>209</v>
      </c>
      <c r="G117" s="35"/>
      <c r="H117" s="35"/>
      <c r="I117" s="180"/>
      <c r="J117" s="35"/>
      <c r="K117" s="35"/>
      <c r="L117" s="38"/>
      <c r="M117" s="181"/>
      <c r="N117" s="182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107</v>
      </c>
      <c r="AU117" s="16" t="s">
        <v>76</v>
      </c>
    </row>
    <row r="118" spans="1:65" s="2" customFormat="1" ht="21.75" customHeight="1">
      <c r="A118" s="33"/>
      <c r="B118" s="34"/>
      <c r="C118" s="165" t="s">
        <v>7</v>
      </c>
      <c r="D118" s="165" t="s">
        <v>100</v>
      </c>
      <c r="E118" s="166" t="s">
        <v>210</v>
      </c>
      <c r="F118" s="167" t="s">
        <v>211</v>
      </c>
      <c r="G118" s="168" t="s">
        <v>129</v>
      </c>
      <c r="H118" s="169">
        <v>21.2</v>
      </c>
      <c r="I118" s="170"/>
      <c r="J118" s="171">
        <f>ROUND(I118*H118,2)</f>
        <v>0</v>
      </c>
      <c r="K118" s="167" t="s">
        <v>104</v>
      </c>
      <c r="L118" s="38"/>
      <c r="M118" s="172" t="s">
        <v>19</v>
      </c>
      <c r="N118" s="173" t="s">
        <v>40</v>
      </c>
      <c r="O118" s="63"/>
      <c r="P118" s="174">
        <f>O118*H118</f>
        <v>0</v>
      </c>
      <c r="Q118" s="174">
        <v>2.30102</v>
      </c>
      <c r="R118" s="174">
        <f>Q118*H118</f>
        <v>48.781623999999994</v>
      </c>
      <c r="S118" s="174">
        <v>0</v>
      </c>
      <c r="T118" s="175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6" t="s">
        <v>121</v>
      </c>
      <c r="AT118" s="176" t="s">
        <v>100</v>
      </c>
      <c r="AU118" s="176" t="s">
        <v>76</v>
      </c>
      <c r="AY118" s="16" t="s">
        <v>99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6" t="s">
        <v>74</v>
      </c>
      <c r="BK118" s="177">
        <f>ROUND(I118*H118,2)</f>
        <v>0</v>
      </c>
      <c r="BL118" s="16" t="s">
        <v>121</v>
      </c>
      <c r="BM118" s="176" t="s">
        <v>212</v>
      </c>
    </row>
    <row r="119" spans="1:47" s="2" customFormat="1" ht="12">
      <c r="A119" s="33"/>
      <c r="B119" s="34"/>
      <c r="C119" s="35"/>
      <c r="D119" s="178" t="s">
        <v>107</v>
      </c>
      <c r="E119" s="35"/>
      <c r="F119" s="179" t="s">
        <v>213</v>
      </c>
      <c r="G119" s="35"/>
      <c r="H119" s="35"/>
      <c r="I119" s="180"/>
      <c r="J119" s="35"/>
      <c r="K119" s="35"/>
      <c r="L119" s="38"/>
      <c r="M119" s="181"/>
      <c r="N119" s="182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107</v>
      </c>
      <c r="AU119" s="16" t="s">
        <v>76</v>
      </c>
    </row>
    <row r="120" spans="1:65" s="2" customFormat="1" ht="21.75" customHeight="1">
      <c r="A120" s="33"/>
      <c r="B120" s="34"/>
      <c r="C120" s="165" t="s">
        <v>214</v>
      </c>
      <c r="D120" s="165" t="s">
        <v>100</v>
      </c>
      <c r="E120" s="166" t="s">
        <v>215</v>
      </c>
      <c r="F120" s="167" t="s">
        <v>216</v>
      </c>
      <c r="G120" s="168" t="s">
        <v>129</v>
      </c>
      <c r="H120" s="169">
        <v>21.2</v>
      </c>
      <c r="I120" s="170"/>
      <c r="J120" s="171">
        <f>ROUND(I120*H120,2)</f>
        <v>0</v>
      </c>
      <c r="K120" s="167" t="s">
        <v>104</v>
      </c>
      <c r="L120" s="38"/>
      <c r="M120" s="172" t="s">
        <v>19</v>
      </c>
      <c r="N120" s="173" t="s">
        <v>40</v>
      </c>
      <c r="O120" s="63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6" t="s">
        <v>121</v>
      </c>
      <c r="AT120" s="176" t="s">
        <v>100</v>
      </c>
      <c r="AU120" s="176" t="s">
        <v>76</v>
      </c>
      <c r="AY120" s="16" t="s">
        <v>99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6" t="s">
        <v>74</v>
      </c>
      <c r="BK120" s="177">
        <f>ROUND(I120*H120,2)</f>
        <v>0</v>
      </c>
      <c r="BL120" s="16" t="s">
        <v>121</v>
      </c>
      <c r="BM120" s="176" t="s">
        <v>217</v>
      </c>
    </row>
    <row r="121" spans="1:47" s="2" customFormat="1" ht="12">
      <c r="A121" s="33"/>
      <c r="B121" s="34"/>
      <c r="C121" s="35"/>
      <c r="D121" s="178" t="s">
        <v>107</v>
      </c>
      <c r="E121" s="35"/>
      <c r="F121" s="179" t="s">
        <v>218</v>
      </c>
      <c r="G121" s="35"/>
      <c r="H121" s="35"/>
      <c r="I121" s="180"/>
      <c r="J121" s="35"/>
      <c r="K121" s="35"/>
      <c r="L121" s="38"/>
      <c r="M121" s="181"/>
      <c r="N121" s="182"/>
      <c r="O121" s="63"/>
      <c r="P121" s="63"/>
      <c r="Q121" s="63"/>
      <c r="R121" s="63"/>
      <c r="S121" s="63"/>
      <c r="T121" s="64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107</v>
      </c>
      <c r="AU121" s="16" t="s">
        <v>76</v>
      </c>
    </row>
    <row r="122" spans="1:65" s="2" customFormat="1" ht="16.5" customHeight="1">
      <c r="A122" s="33"/>
      <c r="B122" s="34"/>
      <c r="C122" s="165" t="s">
        <v>219</v>
      </c>
      <c r="D122" s="165" t="s">
        <v>100</v>
      </c>
      <c r="E122" s="166" t="s">
        <v>220</v>
      </c>
      <c r="F122" s="167" t="s">
        <v>221</v>
      </c>
      <c r="G122" s="168" t="s">
        <v>160</v>
      </c>
      <c r="H122" s="169">
        <v>1.6</v>
      </c>
      <c r="I122" s="170"/>
      <c r="J122" s="171">
        <f>ROUND(I122*H122,2)</f>
        <v>0</v>
      </c>
      <c r="K122" s="167" t="s">
        <v>104</v>
      </c>
      <c r="L122" s="38"/>
      <c r="M122" s="172" t="s">
        <v>19</v>
      </c>
      <c r="N122" s="173" t="s">
        <v>40</v>
      </c>
      <c r="O122" s="63"/>
      <c r="P122" s="174">
        <f>O122*H122</f>
        <v>0</v>
      </c>
      <c r="Q122" s="174">
        <v>1.06277</v>
      </c>
      <c r="R122" s="174">
        <f>Q122*H122</f>
        <v>1.7004320000000002</v>
      </c>
      <c r="S122" s="174">
        <v>0</v>
      </c>
      <c r="T122" s="175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6" t="s">
        <v>121</v>
      </c>
      <c r="AT122" s="176" t="s">
        <v>100</v>
      </c>
      <c r="AU122" s="176" t="s">
        <v>76</v>
      </c>
      <c r="AY122" s="16" t="s">
        <v>99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6" t="s">
        <v>74</v>
      </c>
      <c r="BK122" s="177">
        <f>ROUND(I122*H122,2)</f>
        <v>0</v>
      </c>
      <c r="BL122" s="16" t="s">
        <v>121</v>
      </c>
      <c r="BM122" s="176" t="s">
        <v>222</v>
      </c>
    </row>
    <row r="123" spans="1:47" s="2" customFormat="1" ht="12">
      <c r="A123" s="33"/>
      <c r="B123" s="34"/>
      <c r="C123" s="35"/>
      <c r="D123" s="178" t="s">
        <v>107</v>
      </c>
      <c r="E123" s="35"/>
      <c r="F123" s="179" t="s">
        <v>223</v>
      </c>
      <c r="G123" s="35"/>
      <c r="H123" s="35"/>
      <c r="I123" s="180"/>
      <c r="J123" s="35"/>
      <c r="K123" s="35"/>
      <c r="L123" s="38"/>
      <c r="M123" s="181"/>
      <c r="N123" s="182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107</v>
      </c>
      <c r="AU123" s="16" t="s">
        <v>76</v>
      </c>
    </row>
    <row r="124" spans="1:65" s="2" customFormat="1" ht="16.5" customHeight="1">
      <c r="A124" s="33"/>
      <c r="B124" s="34"/>
      <c r="C124" s="165" t="s">
        <v>224</v>
      </c>
      <c r="D124" s="165" t="s">
        <v>100</v>
      </c>
      <c r="E124" s="166" t="s">
        <v>225</v>
      </c>
      <c r="F124" s="167" t="s">
        <v>226</v>
      </c>
      <c r="G124" s="168" t="s">
        <v>150</v>
      </c>
      <c r="H124" s="169">
        <v>320</v>
      </c>
      <c r="I124" s="170"/>
      <c r="J124" s="171">
        <f>ROUND(I124*H124,2)</f>
        <v>0</v>
      </c>
      <c r="K124" s="167" t="s">
        <v>19</v>
      </c>
      <c r="L124" s="38"/>
      <c r="M124" s="172" t="s">
        <v>19</v>
      </c>
      <c r="N124" s="173" t="s">
        <v>40</v>
      </c>
      <c r="O124" s="63"/>
      <c r="P124" s="174">
        <f>O124*H124</f>
        <v>0</v>
      </c>
      <c r="Q124" s="174">
        <v>0.11</v>
      </c>
      <c r="R124" s="174">
        <f>Q124*H124</f>
        <v>35.2</v>
      </c>
      <c r="S124" s="174">
        <v>0</v>
      </c>
      <c r="T124" s="17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6" t="s">
        <v>121</v>
      </c>
      <c r="AT124" s="176" t="s">
        <v>100</v>
      </c>
      <c r="AU124" s="176" t="s">
        <v>76</v>
      </c>
      <c r="AY124" s="16" t="s">
        <v>99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6" t="s">
        <v>74</v>
      </c>
      <c r="BK124" s="177">
        <f>ROUND(I124*H124,2)</f>
        <v>0</v>
      </c>
      <c r="BL124" s="16" t="s">
        <v>121</v>
      </c>
      <c r="BM124" s="176" t="s">
        <v>227</v>
      </c>
    </row>
    <row r="125" spans="1:65" s="2" customFormat="1" ht="21.75" customHeight="1">
      <c r="A125" s="33"/>
      <c r="B125" s="34"/>
      <c r="C125" s="165" t="s">
        <v>228</v>
      </c>
      <c r="D125" s="165" t="s">
        <v>100</v>
      </c>
      <c r="E125" s="166" t="s">
        <v>229</v>
      </c>
      <c r="F125" s="167" t="s">
        <v>230</v>
      </c>
      <c r="G125" s="168" t="s">
        <v>150</v>
      </c>
      <c r="H125" s="169">
        <v>640</v>
      </c>
      <c r="I125" s="170"/>
      <c r="J125" s="171">
        <f>ROUND(I125*H125,2)</f>
        <v>0</v>
      </c>
      <c r="K125" s="167" t="s">
        <v>19</v>
      </c>
      <c r="L125" s="38"/>
      <c r="M125" s="172" t="s">
        <v>19</v>
      </c>
      <c r="N125" s="173" t="s">
        <v>40</v>
      </c>
      <c r="O125" s="63"/>
      <c r="P125" s="174">
        <f>O125*H125</f>
        <v>0</v>
      </c>
      <c r="Q125" s="174">
        <v>0.011</v>
      </c>
      <c r="R125" s="174">
        <f>Q125*H125</f>
        <v>7.039999999999999</v>
      </c>
      <c r="S125" s="174">
        <v>0</v>
      </c>
      <c r="T125" s="17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6" t="s">
        <v>121</v>
      </c>
      <c r="AT125" s="176" t="s">
        <v>100</v>
      </c>
      <c r="AU125" s="176" t="s">
        <v>76</v>
      </c>
      <c r="AY125" s="16" t="s">
        <v>99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6" t="s">
        <v>74</v>
      </c>
      <c r="BK125" s="177">
        <f>ROUND(I125*H125,2)</f>
        <v>0</v>
      </c>
      <c r="BL125" s="16" t="s">
        <v>121</v>
      </c>
      <c r="BM125" s="176" t="s">
        <v>231</v>
      </c>
    </row>
    <row r="126" spans="1:65" s="2" customFormat="1" ht="16.5" customHeight="1">
      <c r="A126" s="33"/>
      <c r="B126" s="34"/>
      <c r="C126" s="165" t="s">
        <v>232</v>
      </c>
      <c r="D126" s="165" t="s">
        <v>100</v>
      </c>
      <c r="E126" s="166" t="s">
        <v>233</v>
      </c>
      <c r="F126" s="167" t="s">
        <v>234</v>
      </c>
      <c r="G126" s="168" t="s">
        <v>150</v>
      </c>
      <c r="H126" s="169">
        <v>368</v>
      </c>
      <c r="I126" s="170"/>
      <c r="J126" s="171">
        <f>ROUND(I126*H126,2)</f>
        <v>0</v>
      </c>
      <c r="K126" s="167" t="s">
        <v>104</v>
      </c>
      <c r="L126" s="38"/>
      <c r="M126" s="172" t="s">
        <v>19</v>
      </c>
      <c r="N126" s="173" t="s">
        <v>40</v>
      </c>
      <c r="O126" s="63"/>
      <c r="P126" s="174">
        <f>O126*H126</f>
        <v>0</v>
      </c>
      <c r="Q126" s="174">
        <v>0.00013</v>
      </c>
      <c r="R126" s="174">
        <f>Q126*H126</f>
        <v>0.047839999999999994</v>
      </c>
      <c r="S126" s="174">
        <v>0</v>
      </c>
      <c r="T126" s="17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6" t="s">
        <v>121</v>
      </c>
      <c r="AT126" s="176" t="s">
        <v>100</v>
      </c>
      <c r="AU126" s="176" t="s">
        <v>76</v>
      </c>
      <c r="AY126" s="16" t="s">
        <v>99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6" t="s">
        <v>74</v>
      </c>
      <c r="BK126" s="177">
        <f>ROUND(I126*H126,2)</f>
        <v>0</v>
      </c>
      <c r="BL126" s="16" t="s">
        <v>121</v>
      </c>
      <c r="BM126" s="176" t="s">
        <v>235</v>
      </c>
    </row>
    <row r="127" spans="1:47" s="2" customFormat="1" ht="12">
      <c r="A127" s="33"/>
      <c r="B127" s="34"/>
      <c r="C127" s="35"/>
      <c r="D127" s="178" t="s">
        <v>107</v>
      </c>
      <c r="E127" s="35"/>
      <c r="F127" s="179" t="s">
        <v>236</v>
      </c>
      <c r="G127" s="35"/>
      <c r="H127" s="35"/>
      <c r="I127" s="180"/>
      <c r="J127" s="35"/>
      <c r="K127" s="35"/>
      <c r="L127" s="38"/>
      <c r="M127" s="181"/>
      <c r="N127" s="182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107</v>
      </c>
      <c r="AU127" s="16" t="s">
        <v>76</v>
      </c>
    </row>
    <row r="128" spans="1:65" s="2" customFormat="1" ht="16.5" customHeight="1">
      <c r="A128" s="33"/>
      <c r="B128" s="34"/>
      <c r="C128" s="165" t="s">
        <v>237</v>
      </c>
      <c r="D128" s="165" t="s">
        <v>100</v>
      </c>
      <c r="E128" s="166" t="s">
        <v>233</v>
      </c>
      <c r="F128" s="167" t="s">
        <v>234</v>
      </c>
      <c r="G128" s="168" t="s">
        <v>150</v>
      </c>
      <c r="H128" s="169">
        <v>384</v>
      </c>
      <c r="I128" s="170"/>
      <c r="J128" s="171">
        <f>ROUND(I128*H128,2)</f>
        <v>0</v>
      </c>
      <c r="K128" s="167" t="s">
        <v>104</v>
      </c>
      <c r="L128" s="38"/>
      <c r="M128" s="172" t="s">
        <v>19</v>
      </c>
      <c r="N128" s="173" t="s">
        <v>40</v>
      </c>
      <c r="O128" s="63"/>
      <c r="P128" s="174">
        <f>O128*H128</f>
        <v>0</v>
      </c>
      <c r="Q128" s="174">
        <v>0.00013</v>
      </c>
      <c r="R128" s="174">
        <f>Q128*H128</f>
        <v>0.04991999999999999</v>
      </c>
      <c r="S128" s="174">
        <v>0</v>
      </c>
      <c r="T128" s="17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6" t="s">
        <v>121</v>
      </c>
      <c r="AT128" s="176" t="s">
        <v>100</v>
      </c>
      <c r="AU128" s="176" t="s">
        <v>76</v>
      </c>
      <c r="AY128" s="16" t="s">
        <v>99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6" t="s">
        <v>74</v>
      </c>
      <c r="BK128" s="177">
        <f>ROUND(I128*H128,2)</f>
        <v>0</v>
      </c>
      <c r="BL128" s="16" t="s">
        <v>121</v>
      </c>
      <c r="BM128" s="176" t="s">
        <v>238</v>
      </c>
    </row>
    <row r="129" spans="1:47" s="2" customFormat="1" ht="12">
      <c r="A129" s="33"/>
      <c r="B129" s="34"/>
      <c r="C129" s="35"/>
      <c r="D129" s="178" t="s">
        <v>107</v>
      </c>
      <c r="E129" s="35"/>
      <c r="F129" s="179" t="s">
        <v>236</v>
      </c>
      <c r="G129" s="35"/>
      <c r="H129" s="35"/>
      <c r="I129" s="180"/>
      <c r="J129" s="35"/>
      <c r="K129" s="35"/>
      <c r="L129" s="38"/>
      <c r="M129" s="181"/>
      <c r="N129" s="182"/>
      <c r="O129" s="63"/>
      <c r="P129" s="63"/>
      <c r="Q129" s="63"/>
      <c r="R129" s="63"/>
      <c r="S129" s="63"/>
      <c r="T129" s="64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107</v>
      </c>
      <c r="AU129" s="16" t="s">
        <v>76</v>
      </c>
    </row>
    <row r="130" spans="1:65" s="2" customFormat="1" ht="16.5" customHeight="1">
      <c r="A130" s="33"/>
      <c r="B130" s="34"/>
      <c r="C130" s="165" t="s">
        <v>239</v>
      </c>
      <c r="D130" s="165" t="s">
        <v>100</v>
      </c>
      <c r="E130" s="166" t="s">
        <v>240</v>
      </c>
      <c r="F130" s="167" t="s">
        <v>241</v>
      </c>
      <c r="G130" s="168" t="s">
        <v>150</v>
      </c>
      <c r="H130" s="169">
        <v>320</v>
      </c>
      <c r="I130" s="170"/>
      <c r="J130" s="171">
        <f>ROUND(I130*H130,2)</f>
        <v>0</v>
      </c>
      <c r="K130" s="167" t="s">
        <v>104</v>
      </c>
      <c r="L130" s="38"/>
      <c r="M130" s="172" t="s">
        <v>19</v>
      </c>
      <c r="N130" s="173" t="s">
        <v>40</v>
      </c>
      <c r="O130" s="63"/>
      <c r="P130" s="174">
        <f>O130*H130</f>
        <v>0</v>
      </c>
      <c r="Q130" s="174">
        <v>0.00033</v>
      </c>
      <c r="R130" s="174">
        <f>Q130*H130</f>
        <v>0.1056</v>
      </c>
      <c r="S130" s="174">
        <v>0</v>
      </c>
      <c r="T130" s="17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6" t="s">
        <v>121</v>
      </c>
      <c r="AT130" s="176" t="s">
        <v>100</v>
      </c>
      <c r="AU130" s="176" t="s">
        <v>76</v>
      </c>
      <c r="AY130" s="16" t="s">
        <v>99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6" t="s">
        <v>74</v>
      </c>
      <c r="BK130" s="177">
        <f>ROUND(I130*H130,2)</f>
        <v>0</v>
      </c>
      <c r="BL130" s="16" t="s">
        <v>121</v>
      </c>
      <c r="BM130" s="176" t="s">
        <v>242</v>
      </c>
    </row>
    <row r="131" spans="1:47" s="2" customFormat="1" ht="12">
      <c r="A131" s="33"/>
      <c r="B131" s="34"/>
      <c r="C131" s="35"/>
      <c r="D131" s="178" t="s">
        <v>107</v>
      </c>
      <c r="E131" s="35"/>
      <c r="F131" s="179" t="s">
        <v>243</v>
      </c>
      <c r="G131" s="35"/>
      <c r="H131" s="35"/>
      <c r="I131" s="180"/>
      <c r="J131" s="35"/>
      <c r="K131" s="35"/>
      <c r="L131" s="38"/>
      <c r="M131" s="181"/>
      <c r="N131" s="182"/>
      <c r="O131" s="63"/>
      <c r="P131" s="63"/>
      <c r="Q131" s="63"/>
      <c r="R131" s="63"/>
      <c r="S131" s="63"/>
      <c r="T131" s="64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107</v>
      </c>
      <c r="AU131" s="16" t="s">
        <v>76</v>
      </c>
    </row>
    <row r="132" spans="1:65" s="2" customFormat="1" ht="24.2" customHeight="1">
      <c r="A132" s="33"/>
      <c r="B132" s="34"/>
      <c r="C132" s="165" t="s">
        <v>244</v>
      </c>
      <c r="D132" s="165" t="s">
        <v>100</v>
      </c>
      <c r="E132" s="166" t="s">
        <v>245</v>
      </c>
      <c r="F132" s="167" t="s">
        <v>246</v>
      </c>
      <c r="G132" s="168" t="s">
        <v>207</v>
      </c>
      <c r="H132" s="169">
        <v>13</v>
      </c>
      <c r="I132" s="170"/>
      <c r="J132" s="171">
        <f>ROUND(I132*H132,2)</f>
        <v>0</v>
      </c>
      <c r="K132" s="167" t="s">
        <v>104</v>
      </c>
      <c r="L132" s="38"/>
      <c r="M132" s="172" t="s">
        <v>19</v>
      </c>
      <c r="N132" s="173" t="s">
        <v>40</v>
      </c>
      <c r="O132" s="63"/>
      <c r="P132" s="174">
        <f>O132*H132</f>
        <v>0</v>
      </c>
      <c r="Q132" s="174">
        <v>2E-05</v>
      </c>
      <c r="R132" s="174">
        <f>Q132*H132</f>
        <v>0.00026000000000000003</v>
      </c>
      <c r="S132" s="174">
        <v>0</v>
      </c>
      <c r="T132" s="17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6" t="s">
        <v>121</v>
      </c>
      <c r="AT132" s="176" t="s">
        <v>100</v>
      </c>
      <c r="AU132" s="176" t="s">
        <v>76</v>
      </c>
      <c r="AY132" s="16" t="s">
        <v>99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6" t="s">
        <v>74</v>
      </c>
      <c r="BK132" s="177">
        <f>ROUND(I132*H132,2)</f>
        <v>0</v>
      </c>
      <c r="BL132" s="16" t="s">
        <v>121</v>
      </c>
      <c r="BM132" s="176" t="s">
        <v>247</v>
      </c>
    </row>
    <row r="133" spans="1:47" s="2" customFormat="1" ht="12">
      <c r="A133" s="33"/>
      <c r="B133" s="34"/>
      <c r="C133" s="35"/>
      <c r="D133" s="178" t="s">
        <v>107</v>
      </c>
      <c r="E133" s="35"/>
      <c r="F133" s="179" t="s">
        <v>248</v>
      </c>
      <c r="G133" s="35"/>
      <c r="H133" s="35"/>
      <c r="I133" s="180"/>
      <c r="J133" s="35"/>
      <c r="K133" s="35"/>
      <c r="L133" s="38"/>
      <c r="M133" s="181"/>
      <c r="N133" s="182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107</v>
      </c>
      <c r="AU133" s="16" t="s">
        <v>76</v>
      </c>
    </row>
    <row r="134" spans="1:65" s="2" customFormat="1" ht="24.2" customHeight="1">
      <c r="A134" s="33"/>
      <c r="B134" s="34"/>
      <c r="C134" s="165" t="s">
        <v>249</v>
      </c>
      <c r="D134" s="165" t="s">
        <v>100</v>
      </c>
      <c r="E134" s="166" t="s">
        <v>250</v>
      </c>
      <c r="F134" s="167" t="s">
        <v>251</v>
      </c>
      <c r="G134" s="168" t="s">
        <v>207</v>
      </c>
      <c r="H134" s="169">
        <v>13</v>
      </c>
      <c r="I134" s="170"/>
      <c r="J134" s="171">
        <f>ROUND(I134*H134,2)</f>
        <v>0</v>
      </c>
      <c r="K134" s="167" t="s">
        <v>104</v>
      </c>
      <c r="L134" s="38"/>
      <c r="M134" s="172" t="s">
        <v>19</v>
      </c>
      <c r="N134" s="173" t="s">
        <v>40</v>
      </c>
      <c r="O134" s="63"/>
      <c r="P134" s="174">
        <f>O134*H134</f>
        <v>0</v>
      </c>
      <c r="Q134" s="174">
        <v>1E-05</v>
      </c>
      <c r="R134" s="174">
        <f>Q134*H134</f>
        <v>0.00013000000000000002</v>
      </c>
      <c r="S134" s="174">
        <v>0</v>
      </c>
      <c r="T134" s="17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6" t="s">
        <v>121</v>
      </c>
      <c r="AT134" s="176" t="s">
        <v>100</v>
      </c>
      <c r="AU134" s="176" t="s">
        <v>76</v>
      </c>
      <c r="AY134" s="16" t="s">
        <v>99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6" t="s">
        <v>74</v>
      </c>
      <c r="BK134" s="177">
        <f>ROUND(I134*H134,2)</f>
        <v>0</v>
      </c>
      <c r="BL134" s="16" t="s">
        <v>121</v>
      </c>
      <c r="BM134" s="176" t="s">
        <v>252</v>
      </c>
    </row>
    <row r="135" spans="1:47" s="2" customFormat="1" ht="12">
      <c r="A135" s="33"/>
      <c r="B135" s="34"/>
      <c r="C135" s="35"/>
      <c r="D135" s="178" t="s">
        <v>107</v>
      </c>
      <c r="E135" s="35"/>
      <c r="F135" s="179" t="s">
        <v>253</v>
      </c>
      <c r="G135" s="35"/>
      <c r="H135" s="35"/>
      <c r="I135" s="180"/>
      <c r="J135" s="35"/>
      <c r="K135" s="35"/>
      <c r="L135" s="38"/>
      <c r="M135" s="181"/>
      <c r="N135" s="182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107</v>
      </c>
      <c r="AU135" s="16" t="s">
        <v>76</v>
      </c>
    </row>
    <row r="136" spans="1:65" s="2" customFormat="1" ht="24.2" customHeight="1">
      <c r="A136" s="33"/>
      <c r="B136" s="34"/>
      <c r="C136" s="165" t="s">
        <v>254</v>
      </c>
      <c r="D136" s="165" t="s">
        <v>100</v>
      </c>
      <c r="E136" s="166" t="s">
        <v>255</v>
      </c>
      <c r="F136" s="167" t="s">
        <v>256</v>
      </c>
      <c r="G136" s="168" t="s">
        <v>257</v>
      </c>
      <c r="H136" s="169">
        <v>1</v>
      </c>
      <c r="I136" s="170"/>
      <c r="J136" s="171">
        <f>ROUND(I136*H136,2)</f>
        <v>0</v>
      </c>
      <c r="K136" s="167" t="s">
        <v>104</v>
      </c>
      <c r="L136" s="38"/>
      <c r="M136" s="172" t="s">
        <v>19</v>
      </c>
      <c r="N136" s="173" t="s">
        <v>40</v>
      </c>
      <c r="O136" s="63"/>
      <c r="P136" s="174">
        <f>O136*H136</f>
        <v>0</v>
      </c>
      <c r="Q136" s="174">
        <v>0.4417</v>
      </c>
      <c r="R136" s="174">
        <f>Q136*H136</f>
        <v>0.4417</v>
      </c>
      <c r="S136" s="174">
        <v>0</v>
      </c>
      <c r="T136" s="17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6" t="s">
        <v>121</v>
      </c>
      <c r="AT136" s="176" t="s">
        <v>100</v>
      </c>
      <c r="AU136" s="176" t="s">
        <v>76</v>
      </c>
      <c r="AY136" s="16" t="s">
        <v>99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6" t="s">
        <v>74</v>
      </c>
      <c r="BK136" s="177">
        <f>ROUND(I136*H136,2)</f>
        <v>0</v>
      </c>
      <c r="BL136" s="16" t="s">
        <v>121</v>
      </c>
      <c r="BM136" s="176" t="s">
        <v>258</v>
      </c>
    </row>
    <row r="137" spans="1:47" s="2" customFormat="1" ht="12">
      <c r="A137" s="33"/>
      <c r="B137" s="34"/>
      <c r="C137" s="35"/>
      <c r="D137" s="178" t="s">
        <v>107</v>
      </c>
      <c r="E137" s="35"/>
      <c r="F137" s="179" t="s">
        <v>259</v>
      </c>
      <c r="G137" s="35"/>
      <c r="H137" s="35"/>
      <c r="I137" s="180"/>
      <c r="J137" s="35"/>
      <c r="K137" s="35"/>
      <c r="L137" s="38"/>
      <c r="M137" s="181"/>
      <c r="N137" s="182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107</v>
      </c>
      <c r="AU137" s="16" t="s">
        <v>76</v>
      </c>
    </row>
    <row r="138" spans="1:65" s="2" customFormat="1" ht="24.2" customHeight="1">
      <c r="A138" s="33"/>
      <c r="B138" s="34"/>
      <c r="C138" s="165" t="s">
        <v>260</v>
      </c>
      <c r="D138" s="165" t="s">
        <v>100</v>
      </c>
      <c r="E138" s="166" t="s">
        <v>255</v>
      </c>
      <c r="F138" s="167" t="s">
        <v>256</v>
      </c>
      <c r="G138" s="168" t="s">
        <v>257</v>
      </c>
      <c r="H138" s="169">
        <v>1</v>
      </c>
      <c r="I138" s="170"/>
      <c r="J138" s="171">
        <f>ROUND(I138*H138,2)</f>
        <v>0</v>
      </c>
      <c r="K138" s="167" t="s">
        <v>104</v>
      </c>
      <c r="L138" s="38"/>
      <c r="M138" s="172" t="s">
        <v>19</v>
      </c>
      <c r="N138" s="173" t="s">
        <v>40</v>
      </c>
      <c r="O138" s="63"/>
      <c r="P138" s="174">
        <f>O138*H138</f>
        <v>0</v>
      </c>
      <c r="Q138" s="174">
        <v>0.4417</v>
      </c>
      <c r="R138" s="174">
        <f>Q138*H138</f>
        <v>0.4417</v>
      </c>
      <c r="S138" s="174">
        <v>0</v>
      </c>
      <c r="T138" s="17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6" t="s">
        <v>121</v>
      </c>
      <c r="AT138" s="176" t="s">
        <v>100</v>
      </c>
      <c r="AU138" s="176" t="s">
        <v>76</v>
      </c>
      <c r="AY138" s="16" t="s">
        <v>99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6" t="s">
        <v>74</v>
      </c>
      <c r="BK138" s="177">
        <f>ROUND(I138*H138,2)</f>
        <v>0</v>
      </c>
      <c r="BL138" s="16" t="s">
        <v>121</v>
      </c>
      <c r="BM138" s="176" t="s">
        <v>261</v>
      </c>
    </row>
    <row r="139" spans="1:47" s="2" customFormat="1" ht="12">
      <c r="A139" s="33"/>
      <c r="B139" s="34"/>
      <c r="C139" s="35"/>
      <c r="D139" s="178" t="s">
        <v>107</v>
      </c>
      <c r="E139" s="35"/>
      <c r="F139" s="179" t="s">
        <v>259</v>
      </c>
      <c r="G139" s="35"/>
      <c r="H139" s="35"/>
      <c r="I139" s="180"/>
      <c r="J139" s="35"/>
      <c r="K139" s="35"/>
      <c r="L139" s="38"/>
      <c r="M139" s="181"/>
      <c r="N139" s="182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107</v>
      </c>
      <c r="AU139" s="16" t="s">
        <v>76</v>
      </c>
    </row>
    <row r="140" spans="1:65" s="2" customFormat="1" ht="24.2" customHeight="1">
      <c r="A140" s="33"/>
      <c r="B140" s="34"/>
      <c r="C140" s="165" t="s">
        <v>262</v>
      </c>
      <c r="D140" s="165" t="s">
        <v>100</v>
      </c>
      <c r="E140" s="166" t="s">
        <v>263</v>
      </c>
      <c r="F140" s="167" t="s">
        <v>264</v>
      </c>
      <c r="G140" s="168" t="s">
        <v>150</v>
      </c>
      <c r="H140" s="169">
        <v>320</v>
      </c>
      <c r="I140" s="170"/>
      <c r="J140" s="171">
        <f>ROUND(I140*H140,2)</f>
        <v>0</v>
      </c>
      <c r="K140" s="167" t="s">
        <v>19</v>
      </c>
      <c r="L140" s="38"/>
      <c r="M140" s="172" t="s">
        <v>19</v>
      </c>
      <c r="N140" s="173" t="s">
        <v>40</v>
      </c>
      <c r="O140" s="63"/>
      <c r="P140" s="174">
        <f>O140*H140</f>
        <v>0</v>
      </c>
      <c r="Q140" s="174">
        <v>0.0273</v>
      </c>
      <c r="R140" s="174">
        <f>Q140*H140</f>
        <v>8.736</v>
      </c>
      <c r="S140" s="174">
        <v>0</v>
      </c>
      <c r="T140" s="17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6" t="s">
        <v>121</v>
      </c>
      <c r="AT140" s="176" t="s">
        <v>100</v>
      </c>
      <c r="AU140" s="176" t="s">
        <v>76</v>
      </c>
      <c r="AY140" s="16" t="s">
        <v>99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6" t="s">
        <v>74</v>
      </c>
      <c r="BK140" s="177">
        <f>ROUND(I140*H140,2)</f>
        <v>0</v>
      </c>
      <c r="BL140" s="16" t="s">
        <v>121</v>
      </c>
      <c r="BM140" s="176" t="s">
        <v>265</v>
      </c>
    </row>
    <row r="141" spans="1:65" s="2" customFormat="1" ht="24.2" customHeight="1">
      <c r="A141" s="33"/>
      <c r="B141" s="34"/>
      <c r="C141" s="185" t="s">
        <v>266</v>
      </c>
      <c r="D141" s="185" t="s">
        <v>147</v>
      </c>
      <c r="E141" s="186" t="s">
        <v>267</v>
      </c>
      <c r="F141" s="187" t="s">
        <v>268</v>
      </c>
      <c r="G141" s="188" t="s">
        <v>150</v>
      </c>
      <c r="H141" s="189">
        <v>368</v>
      </c>
      <c r="I141" s="190"/>
      <c r="J141" s="191">
        <f>ROUND(I141*H141,2)</f>
        <v>0</v>
      </c>
      <c r="K141" s="187" t="s">
        <v>19</v>
      </c>
      <c r="L141" s="192"/>
      <c r="M141" s="193" t="s">
        <v>19</v>
      </c>
      <c r="N141" s="194" t="s">
        <v>40</v>
      </c>
      <c r="O141" s="63"/>
      <c r="P141" s="174">
        <f>O141*H141</f>
        <v>0</v>
      </c>
      <c r="Q141" s="174">
        <v>0.00496</v>
      </c>
      <c r="R141" s="174">
        <f>Q141*H141</f>
        <v>1.82528</v>
      </c>
      <c r="S141" s="174">
        <v>0</v>
      </c>
      <c r="T141" s="17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6" t="s">
        <v>142</v>
      </c>
      <c r="AT141" s="176" t="s">
        <v>147</v>
      </c>
      <c r="AU141" s="176" t="s">
        <v>76</v>
      </c>
      <c r="AY141" s="16" t="s">
        <v>99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6" t="s">
        <v>74</v>
      </c>
      <c r="BK141" s="177">
        <f>ROUND(I141*H141,2)</f>
        <v>0</v>
      </c>
      <c r="BL141" s="16" t="s">
        <v>121</v>
      </c>
      <c r="BM141" s="176" t="s">
        <v>269</v>
      </c>
    </row>
    <row r="142" spans="2:51" s="13" customFormat="1" ht="12">
      <c r="B142" s="195"/>
      <c r="C142" s="196"/>
      <c r="D142" s="197" t="s">
        <v>177</v>
      </c>
      <c r="E142" s="196"/>
      <c r="F142" s="199" t="s">
        <v>270</v>
      </c>
      <c r="G142" s="196"/>
      <c r="H142" s="200">
        <v>368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177</v>
      </c>
      <c r="AU142" s="206" t="s">
        <v>76</v>
      </c>
      <c r="AV142" s="13" t="s">
        <v>76</v>
      </c>
      <c r="AW142" s="13" t="s">
        <v>4</v>
      </c>
      <c r="AX142" s="13" t="s">
        <v>74</v>
      </c>
      <c r="AY142" s="206" t="s">
        <v>99</v>
      </c>
    </row>
    <row r="143" spans="1:65" s="2" customFormat="1" ht="37.9" customHeight="1">
      <c r="A143" s="33"/>
      <c r="B143" s="34"/>
      <c r="C143" s="165" t="s">
        <v>271</v>
      </c>
      <c r="D143" s="165" t="s">
        <v>100</v>
      </c>
      <c r="E143" s="166" t="s">
        <v>272</v>
      </c>
      <c r="F143" s="167" t="s">
        <v>273</v>
      </c>
      <c r="G143" s="168" t="s">
        <v>150</v>
      </c>
      <c r="H143" s="169">
        <v>320</v>
      </c>
      <c r="I143" s="170"/>
      <c r="J143" s="171">
        <f>ROUND(I143*H143,2)</f>
        <v>0</v>
      </c>
      <c r="K143" s="167" t="s">
        <v>104</v>
      </c>
      <c r="L143" s="38"/>
      <c r="M143" s="172" t="s">
        <v>19</v>
      </c>
      <c r="N143" s="173" t="s">
        <v>40</v>
      </c>
      <c r="O143" s="63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6" t="s">
        <v>121</v>
      </c>
      <c r="AT143" s="176" t="s">
        <v>100</v>
      </c>
      <c r="AU143" s="176" t="s">
        <v>76</v>
      </c>
      <c r="AY143" s="16" t="s">
        <v>99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6" t="s">
        <v>74</v>
      </c>
      <c r="BK143" s="177">
        <f>ROUND(I143*H143,2)</f>
        <v>0</v>
      </c>
      <c r="BL143" s="16" t="s">
        <v>121</v>
      </c>
      <c r="BM143" s="176" t="s">
        <v>274</v>
      </c>
    </row>
    <row r="144" spans="1:47" s="2" customFormat="1" ht="12">
      <c r="A144" s="33"/>
      <c r="B144" s="34"/>
      <c r="C144" s="35"/>
      <c r="D144" s="178" t="s">
        <v>107</v>
      </c>
      <c r="E144" s="35"/>
      <c r="F144" s="179" t="s">
        <v>275</v>
      </c>
      <c r="G144" s="35"/>
      <c r="H144" s="35"/>
      <c r="I144" s="180"/>
      <c r="J144" s="35"/>
      <c r="K144" s="35"/>
      <c r="L144" s="38"/>
      <c r="M144" s="181"/>
      <c r="N144" s="182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107</v>
      </c>
      <c r="AU144" s="16" t="s">
        <v>76</v>
      </c>
    </row>
    <row r="145" spans="1:65" s="2" customFormat="1" ht="24.2" customHeight="1">
      <c r="A145" s="33"/>
      <c r="B145" s="34"/>
      <c r="C145" s="165" t="s">
        <v>276</v>
      </c>
      <c r="D145" s="165" t="s">
        <v>100</v>
      </c>
      <c r="E145" s="166" t="s">
        <v>277</v>
      </c>
      <c r="F145" s="167" t="s">
        <v>278</v>
      </c>
      <c r="G145" s="168" t="s">
        <v>150</v>
      </c>
      <c r="H145" s="169">
        <v>84</v>
      </c>
      <c r="I145" s="170"/>
      <c r="J145" s="171">
        <f>ROUND(I145*H145,2)</f>
        <v>0</v>
      </c>
      <c r="K145" s="167" t="s">
        <v>104</v>
      </c>
      <c r="L145" s="38"/>
      <c r="M145" s="172" t="s">
        <v>19</v>
      </c>
      <c r="N145" s="173" t="s">
        <v>40</v>
      </c>
      <c r="O145" s="63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6" t="s">
        <v>121</v>
      </c>
      <c r="AT145" s="176" t="s">
        <v>100</v>
      </c>
      <c r="AU145" s="176" t="s">
        <v>76</v>
      </c>
      <c r="AY145" s="16" t="s">
        <v>99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6" t="s">
        <v>74</v>
      </c>
      <c r="BK145" s="177">
        <f>ROUND(I145*H145,2)</f>
        <v>0</v>
      </c>
      <c r="BL145" s="16" t="s">
        <v>121</v>
      </c>
      <c r="BM145" s="176" t="s">
        <v>279</v>
      </c>
    </row>
    <row r="146" spans="1:47" s="2" customFormat="1" ht="12">
      <c r="A146" s="33"/>
      <c r="B146" s="34"/>
      <c r="C146" s="35"/>
      <c r="D146" s="178" t="s">
        <v>107</v>
      </c>
      <c r="E146" s="35"/>
      <c r="F146" s="179" t="s">
        <v>280</v>
      </c>
      <c r="G146" s="35"/>
      <c r="H146" s="35"/>
      <c r="I146" s="180"/>
      <c r="J146" s="35"/>
      <c r="K146" s="35"/>
      <c r="L146" s="38"/>
      <c r="M146" s="181"/>
      <c r="N146" s="182"/>
      <c r="O146" s="63"/>
      <c r="P146" s="63"/>
      <c r="Q146" s="63"/>
      <c r="R146" s="63"/>
      <c r="S146" s="63"/>
      <c r="T146" s="64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107</v>
      </c>
      <c r="AU146" s="16" t="s">
        <v>76</v>
      </c>
    </row>
    <row r="147" spans="1:65" s="2" customFormat="1" ht="21.75" customHeight="1">
      <c r="A147" s="33"/>
      <c r="B147" s="34"/>
      <c r="C147" s="165" t="s">
        <v>281</v>
      </c>
      <c r="D147" s="165" t="s">
        <v>100</v>
      </c>
      <c r="E147" s="166" t="s">
        <v>282</v>
      </c>
      <c r="F147" s="167" t="s">
        <v>283</v>
      </c>
      <c r="G147" s="168" t="s">
        <v>207</v>
      </c>
      <c r="H147" s="169">
        <v>330</v>
      </c>
      <c r="I147" s="170"/>
      <c r="J147" s="171">
        <f>ROUND(I147*H147,2)</f>
        <v>0</v>
      </c>
      <c r="K147" s="167" t="s">
        <v>104</v>
      </c>
      <c r="L147" s="38"/>
      <c r="M147" s="172" t="s">
        <v>19</v>
      </c>
      <c r="N147" s="173" t="s">
        <v>40</v>
      </c>
      <c r="O147" s="63"/>
      <c r="P147" s="174">
        <f>O147*H147</f>
        <v>0</v>
      </c>
      <c r="Q147" s="174">
        <v>0.00039</v>
      </c>
      <c r="R147" s="174">
        <f>Q147*H147</f>
        <v>0.1287</v>
      </c>
      <c r="S147" s="174">
        <v>0</v>
      </c>
      <c r="T147" s="17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6" t="s">
        <v>121</v>
      </c>
      <c r="AT147" s="176" t="s">
        <v>100</v>
      </c>
      <c r="AU147" s="176" t="s">
        <v>76</v>
      </c>
      <c r="AY147" s="16" t="s">
        <v>99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6" t="s">
        <v>74</v>
      </c>
      <c r="BK147" s="177">
        <f>ROUND(I147*H147,2)</f>
        <v>0</v>
      </c>
      <c r="BL147" s="16" t="s">
        <v>121</v>
      </c>
      <c r="BM147" s="176" t="s">
        <v>284</v>
      </c>
    </row>
    <row r="148" spans="1:47" s="2" customFormat="1" ht="12">
      <c r="A148" s="33"/>
      <c r="B148" s="34"/>
      <c r="C148" s="35"/>
      <c r="D148" s="178" t="s">
        <v>107</v>
      </c>
      <c r="E148" s="35"/>
      <c r="F148" s="179" t="s">
        <v>285</v>
      </c>
      <c r="G148" s="35"/>
      <c r="H148" s="35"/>
      <c r="I148" s="180"/>
      <c r="J148" s="35"/>
      <c r="K148" s="35"/>
      <c r="L148" s="38"/>
      <c r="M148" s="181"/>
      <c r="N148" s="182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107</v>
      </c>
      <c r="AU148" s="16" t="s">
        <v>76</v>
      </c>
    </row>
    <row r="149" spans="1:65" s="2" customFormat="1" ht="24.2" customHeight="1">
      <c r="A149" s="33"/>
      <c r="B149" s="34"/>
      <c r="C149" s="165" t="s">
        <v>286</v>
      </c>
      <c r="D149" s="165" t="s">
        <v>100</v>
      </c>
      <c r="E149" s="166" t="s">
        <v>287</v>
      </c>
      <c r="F149" s="167" t="s">
        <v>288</v>
      </c>
      <c r="G149" s="168" t="s">
        <v>257</v>
      </c>
      <c r="H149" s="169">
        <v>23</v>
      </c>
      <c r="I149" s="170"/>
      <c r="J149" s="171">
        <f>ROUND(I149*H149,2)</f>
        <v>0</v>
      </c>
      <c r="K149" s="167" t="s">
        <v>104</v>
      </c>
      <c r="L149" s="38"/>
      <c r="M149" s="172" t="s">
        <v>19</v>
      </c>
      <c r="N149" s="173" t="s">
        <v>40</v>
      </c>
      <c r="O149" s="63"/>
      <c r="P149" s="174">
        <f>O149*H149</f>
        <v>0</v>
      </c>
      <c r="Q149" s="174">
        <v>0.00026</v>
      </c>
      <c r="R149" s="174">
        <f>Q149*H149</f>
        <v>0.005979999999999999</v>
      </c>
      <c r="S149" s="174">
        <v>0</v>
      </c>
      <c r="T149" s="17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6" t="s">
        <v>121</v>
      </c>
      <c r="AT149" s="176" t="s">
        <v>100</v>
      </c>
      <c r="AU149" s="176" t="s">
        <v>76</v>
      </c>
      <c r="AY149" s="16" t="s">
        <v>99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6" t="s">
        <v>74</v>
      </c>
      <c r="BK149" s="177">
        <f>ROUND(I149*H149,2)</f>
        <v>0</v>
      </c>
      <c r="BL149" s="16" t="s">
        <v>121</v>
      </c>
      <c r="BM149" s="176" t="s">
        <v>289</v>
      </c>
    </row>
    <row r="150" spans="1:47" s="2" customFormat="1" ht="12">
      <c r="A150" s="33"/>
      <c r="B150" s="34"/>
      <c r="C150" s="35"/>
      <c r="D150" s="178" t="s">
        <v>107</v>
      </c>
      <c r="E150" s="35"/>
      <c r="F150" s="179" t="s">
        <v>290</v>
      </c>
      <c r="G150" s="35"/>
      <c r="H150" s="35"/>
      <c r="I150" s="180"/>
      <c r="J150" s="35"/>
      <c r="K150" s="35"/>
      <c r="L150" s="38"/>
      <c r="M150" s="181"/>
      <c r="N150" s="182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107</v>
      </c>
      <c r="AU150" s="16" t="s">
        <v>76</v>
      </c>
    </row>
    <row r="151" spans="1:65" s="2" customFormat="1" ht="24.2" customHeight="1">
      <c r="A151" s="33"/>
      <c r="B151" s="34"/>
      <c r="C151" s="165" t="s">
        <v>291</v>
      </c>
      <c r="D151" s="165" t="s">
        <v>100</v>
      </c>
      <c r="E151" s="166" t="s">
        <v>292</v>
      </c>
      <c r="F151" s="167" t="s">
        <v>293</v>
      </c>
      <c r="G151" s="168" t="s">
        <v>207</v>
      </c>
      <c r="H151" s="169">
        <v>79</v>
      </c>
      <c r="I151" s="170"/>
      <c r="J151" s="171">
        <f>ROUND(I151*H151,2)</f>
        <v>0</v>
      </c>
      <c r="K151" s="167" t="s">
        <v>104</v>
      </c>
      <c r="L151" s="38"/>
      <c r="M151" s="172" t="s">
        <v>19</v>
      </c>
      <c r="N151" s="173" t="s">
        <v>40</v>
      </c>
      <c r="O151" s="63"/>
      <c r="P151" s="174">
        <f>O151*H151</f>
        <v>0</v>
      </c>
      <c r="Q151" s="174">
        <v>6E-05</v>
      </c>
      <c r="R151" s="174">
        <f>Q151*H151</f>
        <v>0.00474</v>
      </c>
      <c r="S151" s="174">
        <v>0</v>
      </c>
      <c r="T151" s="17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6" t="s">
        <v>121</v>
      </c>
      <c r="AT151" s="176" t="s">
        <v>100</v>
      </c>
      <c r="AU151" s="176" t="s">
        <v>76</v>
      </c>
      <c r="AY151" s="16" t="s">
        <v>99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6" t="s">
        <v>74</v>
      </c>
      <c r="BK151" s="177">
        <f>ROUND(I151*H151,2)</f>
        <v>0</v>
      </c>
      <c r="BL151" s="16" t="s">
        <v>121</v>
      </c>
      <c r="BM151" s="176" t="s">
        <v>294</v>
      </c>
    </row>
    <row r="152" spans="1:47" s="2" customFormat="1" ht="12">
      <c r="A152" s="33"/>
      <c r="B152" s="34"/>
      <c r="C152" s="35"/>
      <c r="D152" s="178" t="s">
        <v>107</v>
      </c>
      <c r="E152" s="35"/>
      <c r="F152" s="179" t="s">
        <v>295</v>
      </c>
      <c r="G152" s="35"/>
      <c r="H152" s="35"/>
      <c r="I152" s="180"/>
      <c r="J152" s="35"/>
      <c r="K152" s="35"/>
      <c r="L152" s="38"/>
      <c r="M152" s="181"/>
      <c r="N152" s="182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107</v>
      </c>
      <c r="AU152" s="16" t="s">
        <v>76</v>
      </c>
    </row>
    <row r="153" spans="1:65" s="2" customFormat="1" ht="16.5" customHeight="1">
      <c r="A153" s="33"/>
      <c r="B153" s="34"/>
      <c r="C153" s="185" t="s">
        <v>296</v>
      </c>
      <c r="D153" s="185" t="s">
        <v>147</v>
      </c>
      <c r="E153" s="186" t="s">
        <v>297</v>
      </c>
      <c r="F153" s="187" t="s">
        <v>298</v>
      </c>
      <c r="G153" s="188" t="s">
        <v>150</v>
      </c>
      <c r="H153" s="189">
        <v>368</v>
      </c>
      <c r="I153" s="190"/>
      <c r="J153" s="191">
        <f>ROUND(I153*H153,2)</f>
        <v>0</v>
      </c>
      <c r="K153" s="187" t="s">
        <v>104</v>
      </c>
      <c r="L153" s="192"/>
      <c r="M153" s="193" t="s">
        <v>19</v>
      </c>
      <c r="N153" s="194" t="s">
        <v>40</v>
      </c>
      <c r="O153" s="63"/>
      <c r="P153" s="174">
        <f>O153*H153</f>
        <v>0</v>
      </c>
      <c r="Q153" s="174">
        <v>0.0021</v>
      </c>
      <c r="R153" s="174">
        <f>Q153*H153</f>
        <v>0.7727999999999999</v>
      </c>
      <c r="S153" s="174">
        <v>0</v>
      </c>
      <c r="T153" s="17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6" t="s">
        <v>142</v>
      </c>
      <c r="AT153" s="176" t="s">
        <v>147</v>
      </c>
      <c r="AU153" s="176" t="s">
        <v>76</v>
      </c>
      <c r="AY153" s="16" t="s">
        <v>99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6" t="s">
        <v>74</v>
      </c>
      <c r="BK153" s="177">
        <f>ROUND(I153*H153,2)</f>
        <v>0</v>
      </c>
      <c r="BL153" s="16" t="s">
        <v>121</v>
      </c>
      <c r="BM153" s="176" t="s">
        <v>299</v>
      </c>
    </row>
    <row r="154" spans="2:51" s="13" customFormat="1" ht="12">
      <c r="B154" s="195"/>
      <c r="C154" s="196"/>
      <c r="D154" s="197" t="s">
        <v>177</v>
      </c>
      <c r="E154" s="198" t="s">
        <v>19</v>
      </c>
      <c r="F154" s="199" t="s">
        <v>300</v>
      </c>
      <c r="G154" s="196"/>
      <c r="H154" s="200">
        <v>368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177</v>
      </c>
      <c r="AU154" s="206" t="s">
        <v>76</v>
      </c>
      <c r="AV154" s="13" t="s">
        <v>76</v>
      </c>
      <c r="AW154" s="13" t="s">
        <v>31</v>
      </c>
      <c r="AX154" s="13" t="s">
        <v>74</v>
      </c>
      <c r="AY154" s="206" t="s">
        <v>99</v>
      </c>
    </row>
    <row r="155" spans="1:65" s="2" customFormat="1" ht="24.2" customHeight="1">
      <c r="A155" s="33"/>
      <c r="B155" s="34"/>
      <c r="C155" s="165" t="s">
        <v>301</v>
      </c>
      <c r="D155" s="165" t="s">
        <v>100</v>
      </c>
      <c r="E155" s="166" t="s">
        <v>302</v>
      </c>
      <c r="F155" s="167" t="s">
        <v>303</v>
      </c>
      <c r="G155" s="168" t="s">
        <v>150</v>
      </c>
      <c r="H155" s="169">
        <v>320</v>
      </c>
      <c r="I155" s="170"/>
      <c r="J155" s="171">
        <f>ROUND(I155*H155,2)</f>
        <v>0</v>
      </c>
      <c r="K155" s="167" t="s">
        <v>104</v>
      </c>
      <c r="L155" s="38"/>
      <c r="M155" s="172" t="s">
        <v>19</v>
      </c>
      <c r="N155" s="173" t="s">
        <v>40</v>
      </c>
      <c r="O155" s="63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6" t="s">
        <v>121</v>
      </c>
      <c r="AT155" s="176" t="s">
        <v>100</v>
      </c>
      <c r="AU155" s="176" t="s">
        <v>76</v>
      </c>
      <c r="AY155" s="16" t="s">
        <v>99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6" t="s">
        <v>74</v>
      </c>
      <c r="BK155" s="177">
        <f>ROUND(I155*H155,2)</f>
        <v>0</v>
      </c>
      <c r="BL155" s="16" t="s">
        <v>121</v>
      </c>
      <c r="BM155" s="176" t="s">
        <v>304</v>
      </c>
    </row>
    <row r="156" spans="1:47" s="2" customFormat="1" ht="12">
      <c r="A156" s="33"/>
      <c r="B156" s="34"/>
      <c r="C156" s="35"/>
      <c r="D156" s="178" t="s">
        <v>107</v>
      </c>
      <c r="E156" s="35"/>
      <c r="F156" s="179" t="s">
        <v>305</v>
      </c>
      <c r="G156" s="35"/>
      <c r="H156" s="35"/>
      <c r="I156" s="180"/>
      <c r="J156" s="35"/>
      <c r="K156" s="35"/>
      <c r="L156" s="38"/>
      <c r="M156" s="181"/>
      <c r="N156" s="182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107</v>
      </c>
      <c r="AU156" s="16" t="s">
        <v>76</v>
      </c>
    </row>
    <row r="157" spans="1:65" s="2" customFormat="1" ht="24.2" customHeight="1">
      <c r="A157" s="33"/>
      <c r="B157" s="34"/>
      <c r="C157" s="185" t="s">
        <v>306</v>
      </c>
      <c r="D157" s="185" t="s">
        <v>147</v>
      </c>
      <c r="E157" s="186" t="s">
        <v>307</v>
      </c>
      <c r="F157" s="187" t="s">
        <v>308</v>
      </c>
      <c r="G157" s="188" t="s">
        <v>150</v>
      </c>
      <c r="H157" s="189">
        <v>384</v>
      </c>
      <c r="I157" s="190"/>
      <c r="J157" s="191">
        <f>ROUND(I157*H157,2)</f>
        <v>0</v>
      </c>
      <c r="K157" s="187" t="s">
        <v>19</v>
      </c>
      <c r="L157" s="192"/>
      <c r="M157" s="193" t="s">
        <v>19</v>
      </c>
      <c r="N157" s="194" t="s">
        <v>40</v>
      </c>
      <c r="O157" s="63"/>
      <c r="P157" s="174">
        <f>O157*H157</f>
        <v>0</v>
      </c>
      <c r="Q157" s="174">
        <v>0.0015</v>
      </c>
      <c r="R157" s="174">
        <f>Q157*H157</f>
        <v>0.5760000000000001</v>
      </c>
      <c r="S157" s="174">
        <v>0</v>
      </c>
      <c r="T157" s="175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6" t="s">
        <v>142</v>
      </c>
      <c r="AT157" s="176" t="s">
        <v>147</v>
      </c>
      <c r="AU157" s="176" t="s">
        <v>76</v>
      </c>
      <c r="AY157" s="16" t="s">
        <v>99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6" t="s">
        <v>74</v>
      </c>
      <c r="BK157" s="177">
        <f>ROUND(I157*H157,2)</f>
        <v>0</v>
      </c>
      <c r="BL157" s="16" t="s">
        <v>121</v>
      </c>
      <c r="BM157" s="176" t="s">
        <v>309</v>
      </c>
    </row>
    <row r="158" spans="2:51" s="13" customFormat="1" ht="12">
      <c r="B158" s="195"/>
      <c r="C158" s="196"/>
      <c r="D158" s="197" t="s">
        <v>177</v>
      </c>
      <c r="E158" s="198" t="s">
        <v>19</v>
      </c>
      <c r="F158" s="199" t="s">
        <v>187</v>
      </c>
      <c r="G158" s="196"/>
      <c r="H158" s="200">
        <v>384</v>
      </c>
      <c r="I158" s="201"/>
      <c r="J158" s="196"/>
      <c r="K158" s="196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177</v>
      </c>
      <c r="AU158" s="206" t="s">
        <v>76</v>
      </c>
      <c r="AV158" s="13" t="s">
        <v>76</v>
      </c>
      <c r="AW158" s="13" t="s">
        <v>31</v>
      </c>
      <c r="AX158" s="13" t="s">
        <v>74</v>
      </c>
      <c r="AY158" s="206" t="s">
        <v>99</v>
      </c>
    </row>
    <row r="159" spans="1:65" s="2" customFormat="1" ht="24.2" customHeight="1">
      <c r="A159" s="33"/>
      <c r="B159" s="34"/>
      <c r="C159" s="165" t="s">
        <v>310</v>
      </c>
      <c r="D159" s="165" t="s">
        <v>100</v>
      </c>
      <c r="E159" s="166" t="s">
        <v>311</v>
      </c>
      <c r="F159" s="167" t="s">
        <v>312</v>
      </c>
      <c r="G159" s="168" t="s">
        <v>257</v>
      </c>
      <c r="H159" s="169">
        <v>1</v>
      </c>
      <c r="I159" s="170"/>
      <c r="J159" s="171">
        <f>ROUND(I159*H159,2)</f>
        <v>0</v>
      </c>
      <c r="K159" s="167" t="s">
        <v>104</v>
      </c>
      <c r="L159" s="38"/>
      <c r="M159" s="172" t="s">
        <v>19</v>
      </c>
      <c r="N159" s="173" t="s">
        <v>40</v>
      </c>
      <c r="O159" s="63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6" t="s">
        <v>121</v>
      </c>
      <c r="AT159" s="176" t="s">
        <v>100</v>
      </c>
      <c r="AU159" s="176" t="s">
        <v>76</v>
      </c>
      <c r="AY159" s="16" t="s">
        <v>99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6" t="s">
        <v>74</v>
      </c>
      <c r="BK159" s="177">
        <f>ROUND(I159*H159,2)</f>
        <v>0</v>
      </c>
      <c r="BL159" s="16" t="s">
        <v>121</v>
      </c>
      <c r="BM159" s="176" t="s">
        <v>313</v>
      </c>
    </row>
    <row r="160" spans="1:47" s="2" customFormat="1" ht="12">
      <c r="A160" s="33"/>
      <c r="B160" s="34"/>
      <c r="C160" s="35"/>
      <c r="D160" s="178" t="s">
        <v>107</v>
      </c>
      <c r="E160" s="35"/>
      <c r="F160" s="179" t="s">
        <v>314</v>
      </c>
      <c r="G160" s="35"/>
      <c r="H160" s="35"/>
      <c r="I160" s="180"/>
      <c r="J160" s="35"/>
      <c r="K160" s="35"/>
      <c r="L160" s="38"/>
      <c r="M160" s="181"/>
      <c r="N160" s="182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107</v>
      </c>
      <c r="AU160" s="16" t="s">
        <v>76</v>
      </c>
    </row>
    <row r="161" spans="1:65" s="2" customFormat="1" ht="16.5" customHeight="1">
      <c r="A161" s="33"/>
      <c r="B161" s="34"/>
      <c r="C161" s="165" t="s">
        <v>315</v>
      </c>
      <c r="D161" s="165" t="s">
        <v>100</v>
      </c>
      <c r="E161" s="166" t="s">
        <v>316</v>
      </c>
      <c r="F161" s="167" t="s">
        <v>317</v>
      </c>
      <c r="G161" s="168" t="s">
        <v>257</v>
      </c>
      <c r="H161" s="169">
        <v>1</v>
      </c>
      <c r="I161" s="170"/>
      <c r="J161" s="171">
        <f>ROUND(I161*H161,2)</f>
        <v>0</v>
      </c>
      <c r="K161" s="167" t="s">
        <v>104</v>
      </c>
      <c r="L161" s="38"/>
      <c r="M161" s="172" t="s">
        <v>19</v>
      </c>
      <c r="N161" s="173" t="s">
        <v>40</v>
      </c>
      <c r="O161" s="63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6" t="s">
        <v>121</v>
      </c>
      <c r="AT161" s="176" t="s">
        <v>100</v>
      </c>
      <c r="AU161" s="176" t="s">
        <v>76</v>
      </c>
      <c r="AY161" s="16" t="s">
        <v>99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6" t="s">
        <v>74</v>
      </c>
      <c r="BK161" s="177">
        <f>ROUND(I161*H161,2)</f>
        <v>0</v>
      </c>
      <c r="BL161" s="16" t="s">
        <v>121</v>
      </c>
      <c r="BM161" s="176" t="s">
        <v>318</v>
      </c>
    </row>
    <row r="162" spans="1:47" s="2" customFormat="1" ht="12">
      <c r="A162" s="33"/>
      <c r="B162" s="34"/>
      <c r="C162" s="35"/>
      <c r="D162" s="178" t="s">
        <v>107</v>
      </c>
      <c r="E162" s="35"/>
      <c r="F162" s="179" t="s">
        <v>319</v>
      </c>
      <c r="G162" s="35"/>
      <c r="H162" s="35"/>
      <c r="I162" s="180"/>
      <c r="J162" s="35"/>
      <c r="K162" s="35"/>
      <c r="L162" s="38"/>
      <c r="M162" s="181"/>
      <c r="N162" s="182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107</v>
      </c>
      <c r="AU162" s="16" t="s">
        <v>76</v>
      </c>
    </row>
    <row r="163" spans="1:65" s="2" customFormat="1" ht="16.5" customHeight="1">
      <c r="A163" s="33"/>
      <c r="B163" s="34"/>
      <c r="C163" s="185" t="s">
        <v>320</v>
      </c>
      <c r="D163" s="185" t="s">
        <v>147</v>
      </c>
      <c r="E163" s="186" t="s">
        <v>321</v>
      </c>
      <c r="F163" s="187" t="s">
        <v>322</v>
      </c>
      <c r="G163" s="188" t="s">
        <v>257</v>
      </c>
      <c r="H163" s="189">
        <v>1</v>
      </c>
      <c r="I163" s="190"/>
      <c r="J163" s="191">
        <f>ROUND(I163*H163,2)</f>
        <v>0</v>
      </c>
      <c r="K163" s="187" t="s">
        <v>104</v>
      </c>
      <c r="L163" s="192"/>
      <c r="M163" s="193" t="s">
        <v>19</v>
      </c>
      <c r="N163" s="194" t="s">
        <v>40</v>
      </c>
      <c r="O163" s="63"/>
      <c r="P163" s="174">
        <f>O163*H163</f>
        <v>0</v>
      </c>
      <c r="Q163" s="174">
        <v>0.00015</v>
      </c>
      <c r="R163" s="174">
        <f>Q163*H163</f>
        <v>0.00015</v>
      </c>
      <c r="S163" s="174">
        <v>0</v>
      </c>
      <c r="T163" s="17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6" t="s">
        <v>142</v>
      </c>
      <c r="AT163" s="176" t="s">
        <v>147</v>
      </c>
      <c r="AU163" s="176" t="s">
        <v>76</v>
      </c>
      <c r="AY163" s="16" t="s">
        <v>99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74</v>
      </c>
      <c r="BK163" s="177">
        <f>ROUND(I163*H163,2)</f>
        <v>0</v>
      </c>
      <c r="BL163" s="16" t="s">
        <v>121</v>
      </c>
      <c r="BM163" s="176" t="s">
        <v>323</v>
      </c>
    </row>
    <row r="164" spans="1:65" s="2" customFormat="1" ht="16.5" customHeight="1">
      <c r="A164" s="33"/>
      <c r="B164" s="34"/>
      <c r="C164" s="185" t="s">
        <v>324</v>
      </c>
      <c r="D164" s="185" t="s">
        <v>147</v>
      </c>
      <c r="E164" s="186" t="s">
        <v>325</v>
      </c>
      <c r="F164" s="187" t="s">
        <v>326</v>
      </c>
      <c r="G164" s="188" t="s">
        <v>257</v>
      </c>
      <c r="H164" s="189">
        <v>1</v>
      </c>
      <c r="I164" s="190"/>
      <c r="J164" s="191">
        <f>ROUND(I164*H164,2)</f>
        <v>0</v>
      </c>
      <c r="K164" s="187" t="s">
        <v>104</v>
      </c>
      <c r="L164" s="192"/>
      <c r="M164" s="193" t="s">
        <v>19</v>
      </c>
      <c r="N164" s="194" t="s">
        <v>40</v>
      </c>
      <c r="O164" s="63"/>
      <c r="P164" s="174">
        <f>O164*H164</f>
        <v>0</v>
      </c>
      <c r="Q164" s="174">
        <v>0.0022</v>
      </c>
      <c r="R164" s="174">
        <f>Q164*H164</f>
        <v>0.0022</v>
      </c>
      <c r="S164" s="174">
        <v>0</v>
      </c>
      <c r="T164" s="17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6" t="s">
        <v>142</v>
      </c>
      <c r="AT164" s="176" t="s">
        <v>147</v>
      </c>
      <c r="AU164" s="176" t="s">
        <v>76</v>
      </c>
      <c r="AY164" s="16" t="s">
        <v>99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6" t="s">
        <v>74</v>
      </c>
      <c r="BK164" s="177">
        <f>ROUND(I164*H164,2)</f>
        <v>0</v>
      </c>
      <c r="BL164" s="16" t="s">
        <v>121</v>
      </c>
      <c r="BM164" s="176" t="s">
        <v>327</v>
      </c>
    </row>
    <row r="165" spans="1:65" s="2" customFormat="1" ht="16.5" customHeight="1">
      <c r="A165" s="33"/>
      <c r="B165" s="34"/>
      <c r="C165" s="165" t="s">
        <v>328</v>
      </c>
      <c r="D165" s="165" t="s">
        <v>100</v>
      </c>
      <c r="E165" s="166" t="s">
        <v>329</v>
      </c>
      <c r="F165" s="167" t="s">
        <v>330</v>
      </c>
      <c r="G165" s="168" t="s">
        <v>331</v>
      </c>
      <c r="H165" s="169">
        <v>1</v>
      </c>
      <c r="I165" s="170"/>
      <c r="J165" s="171">
        <f>ROUND(I165*H165,2)</f>
        <v>0</v>
      </c>
      <c r="K165" s="167" t="s">
        <v>104</v>
      </c>
      <c r="L165" s="38"/>
      <c r="M165" s="172" t="s">
        <v>19</v>
      </c>
      <c r="N165" s="173" t="s">
        <v>40</v>
      </c>
      <c r="O165" s="63"/>
      <c r="P165" s="174">
        <f>O165*H165</f>
        <v>0</v>
      </c>
      <c r="Q165" s="174">
        <v>6E-05</v>
      </c>
      <c r="R165" s="174">
        <f>Q165*H165</f>
        <v>6E-05</v>
      </c>
      <c r="S165" s="174">
        <v>0</v>
      </c>
      <c r="T165" s="17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6" t="s">
        <v>121</v>
      </c>
      <c r="AT165" s="176" t="s">
        <v>100</v>
      </c>
      <c r="AU165" s="176" t="s">
        <v>76</v>
      </c>
      <c r="AY165" s="16" t="s">
        <v>99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6" t="s">
        <v>74</v>
      </c>
      <c r="BK165" s="177">
        <f>ROUND(I165*H165,2)</f>
        <v>0</v>
      </c>
      <c r="BL165" s="16" t="s">
        <v>121</v>
      </c>
      <c r="BM165" s="176" t="s">
        <v>332</v>
      </c>
    </row>
    <row r="166" spans="1:47" s="2" customFormat="1" ht="12">
      <c r="A166" s="33"/>
      <c r="B166" s="34"/>
      <c r="C166" s="35"/>
      <c r="D166" s="178" t="s">
        <v>107</v>
      </c>
      <c r="E166" s="35"/>
      <c r="F166" s="179" t="s">
        <v>333</v>
      </c>
      <c r="G166" s="35"/>
      <c r="H166" s="35"/>
      <c r="I166" s="180"/>
      <c r="J166" s="35"/>
      <c r="K166" s="35"/>
      <c r="L166" s="38"/>
      <c r="M166" s="181"/>
      <c r="N166" s="182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107</v>
      </c>
      <c r="AU166" s="16" t="s">
        <v>76</v>
      </c>
    </row>
    <row r="167" spans="1:65" s="2" customFormat="1" ht="16.5" customHeight="1">
      <c r="A167" s="33"/>
      <c r="B167" s="34"/>
      <c r="C167" s="165" t="s">
        <v>334</v>
      </c>
      <c r="D167" s="165" t="s">
        <v>100</v>
      </c>
      <c r="E167" s="166" t="s">
        <v>335</v>
      </c>
      <c r="F167" s="167" t="s">
        <v>336</v>
      </c>
      <c r="G167" s="168" t="s">
        <v>207</v>
      </c>
      <c r="H167" s="169">
        <v>227</v>
      </c>
      <c r="I167" s="170"/>
      <c r="J167" s="171">
        <f>ROUND(I167*H167,2)</f>
        <v>0</v>
      </c>
      <c r="K167" s="167" t="s">
        <v>104</v>
      </c>
      <c r="L167" s="38"/>
      <c r="M167" s="172" t="s">
        <v>19</v>
      </c>
      <c r="N167" s="173" t="s">
        <v>40</v>
      </c>
      <c r="O167" s="63"/>
      <c r="P167" s="174">
        <f>O167*H167</f>
        <v>0</v>
      </c>
      <c r="Q167" s="174">
        <v>1E-05</v>
      </c>
      <c r="R167" s="174">
        <f>Q167*H167</f>
        <v>0.0022700000000000003</v>
      </c>
      <c r="S167" s="174">
        <v>0</v>
      </c>
      <c r="T167" s="17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6" t="s">
        <v>121</v>
      </c>
      <c r="AT167" s="176" t="s">
        <v>100</v>
      </c>
      <c r="AU167" s="176" t="s">
        <v>76</v>
      </c>
      <c r="AY167" s="16" t="s">
        <v>99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74</v>
      </c>
      <c r="BK167" s="177">
        <f>ROUND(I167*H167,2)</f>
        <v>0</v>
      </c>
      <c r="BL167" s="16" t="s">
        <v>121</v>
      </c>
      <c r="BM167" s="176" t="s">
        <v>337</v>
      </c>
    </row>
    <row r="168" spans="1:47" s="2" customFormat="1" ht="12">
      <c r="A168" s="33"/>
      <c r="B168" s="34"/>
      <c r="C168" s="35"/>
      <c r="D168" s="178" t="s">
        <v>107</v>
      </c>
      <c r="E168" s="35"/>
      <c r="F168" s="179" t="s">
        <v>338</v>
      </c>
      <c r="G168" s="35"/>
      <c r="H168" s="35"/>
      <c r="I168" s="180"/>
      <c r="J168" s="35"/>
      <c r="K168" s="35"/>
      <c r="L168" s="38"/>
      <c r="M168" s="181"/>
      <c r="N168" s="182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107</v>
      </c>
      <c r="AU168" s="16" t="s">
        <v>76</v>
      </c>
    </row>
    <row r="169" spans="1:65" s="2" customFormat="1" ht="16.5" customHeight="1">
      <c r="A169" s="33"/>
      <c r="B169" s="34"/>
      <c r="C169" s="185" t="s">
        <v>339</v>
      </c>
      <c r="D169" s="185" t="s">
        <v>147</v>
      </c>
      <c r="E169" s="186" t="s">
        <v>340</v>
      </c>
      <c r="F169" s="187" t="s">
        <v>341</v>
      </c>
      <c r="G169" s="188" t="s">
        <v>257</v>
      </c>
      <c r="H169" s="189">
        <v>327</v>
      </c>
      <c r="I169" s="190"/>
      <c r="J169" s="191">
        <f>ROUND(I169*H169,2)</f>
        <v>0</v>
      </c>
      <c r="K169" s="187" t="s">
        <v>19</v>
      </c>
      <c r="L169" s="192"/>
      <c r="M169" s="193" t="s">
        <v>19</v>
      </c>
      <c r="N169" s="194" t="s">
        <v>40</v>
      </c>
      <c r="O169" s="63"/>
      <c r="P169" s="174">
        <f>O169*H169</f>
        <v>0</v>
      </c>
      <c r="Q169" s="174">
        <v>0.0034</v>
      </c>
      <c r="R169" s="174">
        <f>Q169*H169</f>
        <v>1.1118</v>
      </c>
      <c r="S169" s="174">
        <v>0</v>
      </c>
      <c r="T169" s="17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6" t="s">
        <v>142</v>
      </c>
      <c r="AT169" s="176" t="s">
        <v>147</v>
      </c>
      <c r="AU169" s="176" t="s">
        <v>76</v>
      </c>
      <c r="AY169" s="16" t="s">
        <v>99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6" t="s">
        <v>74</v>
      </c>
      <c r="BK169" s="177">
        <f>ROUND(I169*H169,2)</f>
        <v>0</v>
      </c>
      <c r="BL169" s="16" t="s">
        <v>121</v>
      </c>
      <c r="BM169" s="176" t="s">
        <v>342</v>
      </c>
    </row>
    <row r="170" spans="1:47" s="2" customFormat="1" ht="165.75">
      <c r="A170" s="33"/>
      <c r="B170" s="34"/>
      <c r="C170" s="35"/>
      <c r="D170" s="197" t="s">
        <v>343</v>
      </c>
      <c r="E170" s="35"/>
      <c r="F170" s="207" t="s">
        <v>344</v>
      </c>
      <c r="G170" s="35"/>
      <c r="H170" s="35"/>
      <c r="I170" s="180"/>
      <c r="J170" s="35"/>
      <c r="K170" s="35"/>
      <c r="L170" s="38"/>
      <c r="M170" s="181"/>
      <c r="N170" s="182"/>
      <c r="O170" s="63"/>
      <c r="P170" s="63"/>
      <c r="Q170" s="63"/>
      <c r="R170" s="63"/>
      <c r="S170" s="63"/>
      <c r="T170" s="64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343</v>
      </c>
      <c r="AU170" s="16" t="s">
        <v>76</v>
      </c>
    </row>
    <row r="171" spans="1:65" s="2" customFormat="1" ht="24.2" customHeight="1">
      <c r="A171" s="33"/>
      <c r="B171" s="34"/>
      <c r="C171" s="165" t="s">
        <v>345</v>
      </c>
      <c r="D171" s="165" t="s">
        <v>100</v>
      </c>
      <c r="E171" s="166" t="s">
        <v>346</v>
      </c>
      <c r="F171" s="167" t="s">
        <v>347</v>
      </c>
      <c r="G171" s="168" t="s">
        <v>150</v>
      </c>
      <c r="H171" s="169">
        <v>156</v>
      </c>
      <c r="I171" s="170"/>
      <c r="J171" s="171">
        <f>ROUND(I171*H171,2)</f>
        <v>0</v>
      </c>
      <c r="K171" s="167" t="s">
        <v>104</v>
      </c>
      <c r="L171" s="38"/>
      <c r="M171" s="172" t="s">
        <v>19</v>
      </c>
      <c r="N171" s="173" t="s">
        <v>40</v>
      </c>
      <c r="O171" s="63"/>
      <c r="P171" s="174">
        <f>O171*H171</f>
        <v>0</v>
      </c>
      <c r="Q171" s="174">
        <v>0.00013</v>
      </c>
      <c r="R171" s="174">
        <f>Q171*H171</f>
        <v>0.02028</v>
      </c>
      <c r="S171" s="174">
        <v>0</v>
      </c>
      <c r="T171" s="17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6" t="s">
        <v>121</v>
      </c>
      <c r="AT171" s="176" t="s">
        <v>100</v>
      </c>
      <c r="AU171" s="176" t="s">
        <v>76</v>
      </c>
      <c r="AY171" s="16" t="s">
        <v>99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6" t="s">
        <v>74</v>
      </c>
      <c r="BK171" s="177">
        <f>ROUND(I171*H171,2)</f>
        <v>0</v>
      </c>
      <c r="BL171" s="16" t="s">
        <v>121</v>
      </c>
      <c r="BM171" s="176" t="s">
        <v>348</v>
      </c>
    </row>
    <row r="172" spans="1:47" s="2" customFormat="1" ht="12">
      <c r="A172" s="33"/>
      <c r="B172" s="34"/>
      <c r="C172" s="35"/>
      <c r="D172" s="178" t="s">
        <v>107</v>
      </c>
      <c r="E172" s="35"/>
      <c r="F172" s="179" t="s">
        <v>349</v>
      </c>
      <c r="G172" s="35"/>
      <c r="H172" s="35"/>
      <c r="I172" s="180"/>
      <c r="J172" s="35"/>
      <c r="K172" s="35"/>
      <c r="L172" s="38"/>
      <c r="M172" s="181"/>
      <c r="N172" s="182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107</v>
      </c>
      <c r="AU172" s="16" t="s">
        <v>76</v>
      </c>
    </row>
    <row r="173" spans="1:65" s="2" customFormat="1" ht="16.5" customHeight="1">
      <c r="A173" s="33"/>
      <c r="B173" s="34"/>
      <c r="C173" s="185" t="s">
        <v>350</v>
      </c>
      <c r="D173" s="185" t="s">
        <v>147</v>
      </c>
      <c r="E173" s="186" t="s">
        <v>351</v>
      </c>
      <c r="F173" s="187" t="s">
        <v>352</v>
      </c>
      <c r="G173" s="188" t="s">
        <v>150</v>
      </c>
      <c r="H173" s="189">
        <v>186</v>
      </c>
      <c r="I173" s="190"/>
      <c r="J173" s="191">
        <f>ROUND(I173*H173,2)</f>
        <v>0</v>
      </c>
      <c r="K173" s="187" t="s">
        <v>104</v>
      </c>
      <c r="L173" s="192"/>
      <c r="M173" s="193" t="s">
        <v>19</v>
      </c>
      <c r="N173" s="194" t="s">
        <v>40</v>
      </c>
      <c r="O173" s="63"/>
      <c r="P173" s="174">
        <f>O173*H173</f>
        <v>0</v>
      </c>
      <c r="Q173" s="174">
        <v>0.0064</v>
      </c>
      <c r="R173" s="174">
        <f>Q173*H173</f>
        <v>1.1904000000000001</v>
      </c>
      <c r="S173" s="174">
        <v>0</v>
      </c>
      <c r="T173" s="17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6" t="s">
        <v>142</v>
      </c>
      <c r="AT173" s="176" t="s">
        <v>147</v>
      </c>
      <c r="AU173" s="176" t="s">
        <v>76</v>
      </c>
      <c r="AY173" s="16" t="s">
        <v>99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6" t="s">
        <v>74</v>
      </c>
      <c r="BK173" s="177">
        <f>ROUND(I173*H173,2)</f>
        <v>0</v>
      </c>
      <c r="BL173" s="16" t="s">
        <v>121</v>
      </c>
      <c r="BM173" s="176" t="s">
        <v>353</v>
      </c>
    </row>
    <row r="174" spans="1:65" s="2" customFormat="1" ht="16.5" customHeight="1">
      <c r="A174" s="33"/>
      <c r="B174" s="34"/>
      <c r="C174" s="165" t="s">
        <v>354</v>
      </c>
      <c r="D174" s="165" t="s">
        <v>100</v>
      </c>
      <c r="E174" s="166" t="s">
        <v>355</v>
      </c>
      <c r="F174" s="167" t="s">
        <v>356</v>
      </c>
      <c r="G174" s="168" t="s">
        <v>150</v>
      </c>
      <c r="H174" s="169">
        <v>327</v>
      </c>
      <c r="I174" s="170"/>
      <c r="J174" s="171">
        <f>ROUND(I174*H174,2)</f>
        <v>0</v>
      </c>
      <c r="K174" s="167" t="s">
        <v>104</v>
      </c>
      <c r="L174" s="38"/>
      <c r="M174" s="172" t="s">
        <v>19</v>
      </c>
      <c r="N174" s="173" t="s">
        <v>40</v>
      </c>
      <c r="O174" s="63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6" t="s">
        <v>121</v>
      </c>
      <c r="AT174" s="176" t="s">
        <v>100</v>
      </c>
      <c r="AU174" s="176" t="s">
        <v>76</v>
      </c>
      <c r="AY174" s="16" t="s">
        <v>99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6" t="s">
        <v>74</v>
      </c>
      <c r="BK174" s="177">
        <f>ROUND(I174*H174,2)</f>
        <v>0</v>
      </c>
      <c r="BL174" s="16" t="s">
        <v>121</v>
      </c>
      <c r="BM174" s="176" t="s">
        <v>357</v>
      </c>
    </row>
    <row r="175" spans="1:47" s="2" customFormat="1" ht="12">
      <c r="A175" s="33"/>
      <c r="B175" s="34"/>
      <c r="C175" s="35"/>
      <c r="D175" s="178" t="s">
        <v>107</v>
      </c>
      <c r="E175" s="35"/>
      <c r="F175" s="179" t="s">
        <v>358</v>
      </c>
      <c r="G175" s="35"/>
      <c r="H175" s="35"/>
      <c r="I175" s="180"/>
      <c r="J175" s="35"/>
      <c r="K175" s="35"/>
      <c r="L175" s="38"/>
      <c r="M175" s="181"/>
      <c r="N175" s="182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107</v>
      </c>
      <c r="AU175" s="16" t="s">
        <v>76</v>
      </c>
    </row>
    <row r="176" spans="1:65" s="2" customFormat="1" ht="16.5" customHeight="1">
      <c r="A176" s="33"/>
      <c r="B176" s="34"/>
      <c r="C176" s="165" t="s">
        <v>359</v>
      </c>
      <c r="D176" s="165" t="s">
        <v>100</v>
      </c>
      <c r="E176" s="166" t="s">
        <v>360</v>
      </c>
      <c r="F176" s="167" t="s">
        <v>361</v>
      </c>
      <c r="G176" s="168" t="s">
        <v>150</v>
      </c>
      <c r="H176" s="169">
        <v>327</v>
      </c>
      <c r="I176" s="170"/>
      <c r="J176" s="171">
        <f>ROUND(I176*H176,2)</f>
        <v>0</v>
      </c>
      <c r="K176" s="167" t="s">
        <v>104</v>
      </c>
      <c r="L176" s="38"/>
      <c r="M176" s="172" t="s">
        <v>19</v>
      </c>
      <c r="N176" s="173" t="s">
        <v>40</v>
      </c>
      <c r="O176" s="63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6" t="s">
        <v>121</v>
      </c>
      <c r="AT176" s="176" t="s">
        <v>100</v>
      </c>
      <c r="AU176" s="176" t="s">
        <v>76</v>
      </c>
      <c r="AY176" s="16" t="s">
        <v>99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6" t="s">
        <v>74</v>
      </c>
      <c r="BK176" s="177">
        <f>ROUND(I176*H176,2)</f>
        <v>0</v>
      </c>
      <c r="BL176" s="16" t="s">
        <v>121</v>
      </c>
      <c r="BM176" s="176" t="s">
        <v>362</v>
      </c>
    </row>
    <row r="177" spans="1:47" s="2" customFormat="1" ht="12">
      <c r="A177" s="33"/>
      <c r="B177" s="34"/>
      <c r="C177" s="35"/>
      <c r="D177" s="178" t="s">
        <v>107</v>
      </c>
      <c r="E177" s="35"/>
      <c r="F177" s="179" t="s">
        <v>363</v>
      </c>
      <c r="G177" s="35"/>
      <c r="H177" s="35"/>
      <c r="I177" s="180"/>
      <c r="J177" s="35"/>
      <c r="K177" s="35"/>
      <c r="L177" s="38"/>
      <c r="M177" s="181"/>
      <c r="N177" s="182"/>
      <c r="O177" s="63"/>
      <c r="P177" s="63"/>
      <c r="Q177" s="63"/>
      <c r="R177" s="63"/>
      <c r="S177" s="63"/>
      <c r="T177" s="64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107</v>
      </c>
      <c r="AU177" s="16" t="s">
        <v>76</v>
      </c>
    </row>
    <row r="178" spans="1:65" s="2" customFormat="1" ht="21.75" customHeight="1">
      <c r="A178" s="33"/>
      <c r="B178" s="34"/>
      <c r="C178" s="165" t="s">
        <v>364</v>
      </c>
      <c r="D178" s="165" t="s">
        <v>100</v>
      </c>
      <c r="E178" s="166" t="s">
        <v>365</v>
      </c>
      <c r="F178" s="167" t="s">
        <v>366</v>
      </c>
      <c r="G178" s="168" t="s">
        <v>150</v>
      </c>
      <c r="H178" s="169">
        <v>160</v>
      </c>
      <c r="I178" s="170"/>
      <c r="J178" s="171">
        <f>ROUND(I178*H178,2)</f>
        <v>0</v>
      </c>
      <c r="K178" s="167" t="s">
        <v>104</v>
      </c>
      <c r="L178" s="38"/>
      <c r="M178" s="172" t="s">
        <v>19</v>
      </c>
      <c r="N178" s="173" t="s">
        <v>40</v>
      </c>
      <c r="O178" s="63"/>
      <c r="P178" s="174">
        <f>O178*H178</f>
        <v>0</v>
      </c>
      <c r="Q178" s="174">
        <v>0.0001</v>
      </c>
      <c r="R178" s="174">
        <f>Q178*H178</f>
        <v>0.016</v>
      </c>
      <c r="S178" s="174">
        <v>0</v>
      </c>
      <c r="T178" s="17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6" t="s">
        <v>121</v>
      </c>
      <c r="AT178" s="176" t="s">
        <v>100</v>
      </c>
      <c r="AU178" s="176" t="s">
        <v>76</v>
      </c>
      <c r="AY178" s="16" t="s">
        <v>99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6" t="s">
        <v>74</v>
      </c>
      <c r="BK178" s="177">
        <f>ROUND(I178*H178,2)</f>
        <v>0</v>
      </c>
      <c r="BL178" s="16" t="s">
        <v>121</v>
      </c>
      <c r="BM178" s="176" t="s">
        <v>367</v>
      </c>
    </row>
    <row r="179" spans="1:47" s="2" customFormat="1" ht="12">
      <c r="A179" s="33"/>
      <c r="B179" s="34"/>
      <c r="C179" s="35"/>
      <c r="D179" s="178" t="s">
        <v>107</v>
      </c>
      <c r="E179" s="35"/>
      <c r="F179" s="179" t="s">
        <v>368</v>
      </c>
      <c r="G179" s="35"/>
      <c r="H179" s="35"/>
      <c r="I179" s="180"/>
      <c r="J179" s="35"/>
      <c r="K179" s="35"/>
      <c r="L179" s="38"/>
      <c r="M179" s="181"/>
      <c r="N179" s="182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107</v>
      </c>
      <c r="AU179" s="16" t="s">
        <v>76</v>
      </c>
    </row>
    <row r="180" spans="1:65" s="2" customFormat="1" ht="24.2" customHeight="1">
      <c r="A180" s="33"/>
      <c r="B180" s="34"/>
      <c r="C180" s="185" t="s">
        <v>369</v>
      </c>
      <c r="D180" s="185" t="s">
        <v>147</v>
      </c>
      <c r="E180" s="186" t="s">
        <v>370</v>
      </c>
      <c r="F180" s="187" t="s">
        <v>371</v>
      </c>
      <c r="G180" s="188" t="s">
        <v>150</v>
      </c>
      <c r="H180" s="189">
        <v>160</v>
      </c>
      <c r="I180" s="190"/>
      <c r="J180" s="191">
        <f>ROUND(I180*H180,2)</f>
        <v>0</v>
      </c>
      <c r="K180" s="187" t="s">
        <v>104</v>
      </c>
      <c r="L180" s="192"/>
      <c r="M180" s="193" t="s">
        <v>19</v>
      </c>
      <c r="N180" s="194" t="s">
        <v>40</v>
      </c>
      <c r="O180" s="63"/>
      <c r="P180" s="174">
        <f>O180*H180</f>
        <v>0</v>
      </c>
      <c r="Q180" s="174">
        <v>0.00084</v>
      </c>
      <c r="R180" s="174">
        <f>Q180*H180</f>
        <v>0.13440000000000002</v>
      </c>
      <c r="S180" s="174">
        <v>0</v>
      </c>
      <c r="T180" s="17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6" t="s">
        <v>142</v>
      </c>
      <c r="AT180" s="176" t="s">
        <v>147</v>
      </c>
      <c r="AU180" s="176" t="s">
        <v>76</v>
      </c>
      <c r="AY180" s="16" t="s">
        <v>99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6" t="s">
        <v>74</v>
      </c>
      <c r="BK180" s="177">
        <f>ROUND(I180*H180,2)</f>
        <v>0</v>
      </c>
      <c r="BL180" s="16" t="s">
        <v>121</v>
      </c>
      <c r="BM180" s="176" t="s">
        <v>372</v>
      </c>
    </row>
    <row r="181" spans="1:65" s="2" customFormat="1" ht="24.2" customHeight="1">
      <c r="A181" s="33"/>
      <c r="B181" s="34"/>
      <c r="C181" s="165" t="s">
        <v>373</v>
      </c>
      <c r="D181" s="165" t="s">
        <v>100</v>
      </c>
      <c r="E181" s="166" t="s">
        <v>374</v>
      </c>
      <c r="F181" s="167" t="s">
        <v>375</v>
      </c>
      <c r="G181" s="168" t="s">
        <v>150</v>
      </c>
      <c r="H181" s="169">
        <v>176</v>
      </c>
      <c r="I181" s="170"/>
      <c r="J181" s="171">
        <f>ROUND(I181*H181,2)</f>
        <v>0</v>
      </c>
      <c r="K181" s="167" t="s">
        <v>104</v>
      </c>
      <c r="L181" s="38"/>
      <c r="M181" s="172" t="s">
        <v>19</v>
      </c>
      <c r="N181" s="173" t="s">
        <v>40</v>
      </c>
      <c r="O181" s="63"/>
      <c r="P181" s="174">
        <f>O181*H181</f>
        <v>0</v>
      </c>
      <c r="Q181" s="174">
        <v>0.00011</v>
      </c>
      <c r="R181" s="174">
        <f>Q181*H181</f>
        <v>0.019360000000000002</v>
      </c>
      <c r="S181" s="174">
        <v>0</v>
      </c>
      <c r="T181" s="17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6" t="s">
        <v>121</v>
      </c>
      <c r="AT181" s="176" t="s">
        <v>100</v>
      </c>
      <c r="AU181" s="176" t="s">
        <v>76</v>
      </c>
      <c r="AY181" s="16" t="s">
        <v>99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6" t="s">
        <v>74</v>
      </c>
      <c r="BK181" s="177">
        <f>ROUND(I181*H181,2)</f>
        <v>0</v>
      </c>
      <c r="BL181" s="16" t="s">
        <v>121</v>
      </c>
      <c r="BM181" s="176" t="s">
        <v>376</v>
      </c>
    </row>
    <row r="182" spans="1:47" s="2" customFormat="1" ht="12">
      <c r="A182" s="33"/>
      <c r="B182" s="34"/>
      <c r="C182" s="35"/>
      <c r="D182" s="178" t="s">
        <v>107</v>
      </c>
      <c r="E182" s="35"/>
      <c r="F182" s="179" t="s">
        <v>377</v>
      </c>
      <c r="G182" s="35"/>
      <c r="H182" s="35"/>
      <c r="I182" s="180"/>
      <c r="J182" s="35"/>
      <c r="K182" s="35"/>
      <c r="L182" s="38"/>
      <c r="M182" s="181"/>
      <c r="N182" s="182"/>
      <c r="O182" s="63"/>
      <c r="P182" s="63"/>
      <c r="Q182" s="63"/>
      <c r="R182" s="63"/>
      <c r="S182" s="63"/>
      <c r="T182" s="64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107</v>
      </c>
      <c r="AU182" s="16" t="s">
        <v>76</v>
      </c>
    </row>
    <row r="183" spans="1:65" s="2" customFormat="1" ht="24.2" customHeight="1">
      <c r="A183" s="33"/>
      <c r="B183" s="34"/>
      <c r="C183" s="185" t="s">
        <v>378</v>
      </c>
      <c r="D183" s="185" t="s">
        <v>147</v>
      </c>
      <c r="E183" s="186" t="s">
        <v>379</v>
      </c>
      <c r="F183" s="187" t="s">
        <v>380</v>
      </c>
      <c r="G183" s="188" t="s">
        <v>207</v>
      </c>
      <c r="H183" s="189">
        <v>176</v>
      </c>
      <c r="I183" s="190"/>
      <c r="J183" s="191">
        <f>ROUND(I183*H183,2)</f>
        <v>0</v>
      </c>
      <c r="K183" s="187" t="s">
        <v>104</v>
      </c>
      <c r="L183" s="192"/>
      <c r="M183" s="193" t="s">
        <v>19</v>
      </c>
      <c r="N183" s="194" t="s">
        <v>40</v>
      </c>
      <c r="O183" s="63"/>
      <c r="P183" s="174">
        <f>O183*H183</f>
        <v>0</v>
      </c>
      <c r="Q183" s="174">
        <v>0.0006</v>
      </c>
      <c r="R183" s="174">
        <f>Q183*H183</f>
        <v>0.10559999999999999</v>
      </c>
      <c r="S183" s="174">
        <v>0</v>
      </c>
      <c r="T183" s="17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6" t="s">
        <v>142</v>
      </c>
      <c r="AT183" s="176" t="s">
        <v>147</v>
      </c>
      <c r="AU183" s="176" t="s">
        <v>76</v>
      </c>
      <c r="AY183" s="16" t="s">
        <v>99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6" t="s">
        <v>74</v>
      </c>
      <c r="BK183" s="177">
        <f>ROUND(I183*H183,2)</f>
        <v>0</v>
      </c>
      <c r="BL183" s="16" t="s">
        <v>121</v>
      </c>
      <c r="BM183" s="176" t="s">
        <v>381</v>
      </c>
    </row>
    <row r="184" spans="1:65" s="2" customFormat="1" ht="16.5" customHeight="1">
      <c r="A184" s="33"/>
      <c r="B184" s="34"/>
      <c r="C184" s="165" t="s">
        <v>382</v>
      </c>
      <c r="D184" s="165" t="s">
        <v>100</v>
      </c>
      <c r="E184" s="166" t="s">
        <v>383</v>
      </c>
      <c r="F184" s="167" t="s">
        <v>384</v>
      </c>
      <c r="G184" s="168" t="s">
        <v>150</v>
      </c>
      <c r="H184" s="169">
        <v>320</v>
      </c>
      <c r="I184" s="170"/>
      <c r="J184" s="171">
        <f>ROUND(I184*H184,2)</f>
        <v>0</v>
      </c>
      <c r="K184" s="167" t="s">
        <v>104</v>
      </c>
      <c r="L184" s="38"/>
      <c r="M184" s="172" t="s">
        <v>19</v>
      </c>
      <c r="N184" s="173" t="s">
        <v>40</v>
      </c>
      <c r="O184" s="63"/>
      <c r="P184" s="174">
        <f>O184*H184</f>
        <v>0</v>
      </c>
      <c r="Q184" s="174">
        <v>0</v>
      </c>
      <c r="R184" s="174">
        <f>Q184*H184</f>
        <v>0</v>
      </c>
      <c r="S184" s="174">
        <v>0.0025</v>
      </c>
      <c r="T184" s="175">
        <f>S184*H184</f>
        <v>0.8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6" t="s">
        <v>121</v>
      </c>
      <c r="AT184" s="176" t="s">
        <v>100</v>
      </c>
      <c r="AU184" s="176" t="s">
        <v>76</v>
      </c>
      <c r="AY184" s="16" t="s">
        <v>99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6" t="s">
        <v>74</v>
      </c>
      <c r="BK184" s="177">
        <f>ROUND(I184*H184,2)</f>
        <v>0</v>
      </c>
      <c r="BL184" s="16" t="s">
        <v>121</v>
      </c>
      <c r="BM184" s="176" t="s">
        <v>385</v>
      </c>
    </row>
    <row r="185" spans="1:47" s="2" customFormat="1" ht="12">
      <c r="A185" s="33"/>
      <c r="B185" s="34"/>
      <c r="C185" s="35"/>
      <c r="D185" s="178" t="s">
        <v>107</v>
      </c>
      <c r="E185" s="35"/>
      <c r="F185" s="179" t="s">
        <v>386</v>
      </c>
      <c r="G185" s="35"/>
      <c r="H185" s="35"/>
      <c r="I185" s="180"/>
      <c r="J185" s="35"/>
      <c r="K185" s="35"/>
      <c r="L185" s="38"/>
      <c r="M185" s="181"/>
      <c r="N185" s="182"/>
      <c r="O185" s="63"/>
      <c r="P185" s="63"/>
      <c r="Q185" s="63"/>
      <c r="R185" s="63"/>
      <c r="S185" s="63"/>
      <c r="T185" s="64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107</v>
      </c>
      <c r="AU185" s="16" t="s">
        <v>76</v>
      </c>
    </row>
    <row r="186" spans="1:65" s="2" customFormat="1" ht="16.5" customHeight="1">
      <c r="A186" s="33"/>
      <c r="B186" s="34"/>
      <c r="C186" s="165" t="s">
        <v>387</v>
      </c>
      <c r="D186" s="165" t="s">
        <v>100</v>
      </c>
      <c r="E186" s="166" t="s">
        <v>388</v>
      </c>
      <c r="F186" s="167" t="s">
        <v>389</v>
      </c>
      <c r="G186" s="168" t="s">
        <v>150</v>
      </c>
      <c r="H186" s="169">
        <v>160</v>
      </c>
      <c r="I186" s="170"/>
      <c r="J186" s="171">
        <f>ROUND(I186*H186,2)</f>
        <v>0</v>
      </c>
      <c r="K186" s="167" t="s">
        <v>104</v>
      </c>
      <c r="L186" s="38"/>
      <c r="M186" s="172" t="s">
        <v>19</v>
      </c>
      <c r="N186" s="173" t="s">
        <v>40</v>
      </c>
      <c r="O186" s="63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6" t="s">
        <v>121</v>
      </c>
      <c r="AT186" s="176" t="s">
        <v>100</v>
      </c>
      <c r="AU186" s="176" t="s">
        <v>76</v>
      </c>
      <c r="AY186" s="16" t="s">
        <v>99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6" t="s">
        <v>74</v>
      </c>
      <c r="BK186" s="177">
        <f>ROUND(I186*H186,2)</f>
        <v>0</v>
      </c>
      <c r="BL186" s="16" t="s">
        <v>121</v>
      </c>
      <c r="BM186" s="176" t="s">
        <v>390</v>
      </c>
    </row>
    <row r="187" spans="1:47" s="2" customFormat="1" ht="12">
      <c r="A187" s="33"/>
      <c r="B187" s="34"/>
      <c r="C187" s="35"/>
      <c r="D187" s="178" t="s">
        <v>107</v>
      </c>
      <c r="E187" s="35"/>
      <c r="F187" s="179" t="s">
        <v>391</v>
      </c>
      <c r="G187" s="35"/>
      <c r="H187" s="35"/>
      <c r="I187" s="180"/>
      <c r="J187" s="35"/>
      <c r="K187" s="35"/>
      <c r="L187" s="38"/>
      <c r="M187" s="181"/>
      <c r="N187" s="182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107</v>
      </c>
      <c r="AU187" s="16" t="s">
        <v>76</v>
      </c>
    </row>
    <row r="188" spans="1:65" s="2" customFormat="1" ht="24.2" customHeight="1">
      <c r="A188" s="33"/>
      <c r="B188" s="34"/>
      <c r="C188" s="185" t="s">
        <v>392</v>
      </c>
      <c r="D188" s="185" t="s">
        <v>147</v>
      </c>
      <c r="E188" s="186" t="s">
        <v>393</v>
      </c>
      <c r="F188" s="187" t="s">
        <v>394</v>
      </c>
      <c r="G188" s="188" t="s">
        <v>150</v>
      </c>
      <c r="H188" s="189">
        <v>176</v>
      </c>
      <c r="I188" s="190"/>
      <c r="J188" s="191">
        <f>ROUND(I188*H188,2)</f>
        <v>0</v>
      </c>
      <c r="K188" s="187" t="s">
        <v>104</v>
      </c>
      <c r="L188" s="192"/>
      <c r="M188" s="193" t="s">
        <v>19</v>
      </c>
      <c r="N188" s="194" t="s">
        <v>40</v>
      </c>
      <c r="O188" s="63"/>
      <c r="P188" s="174">
        <f>O188*H188</f>
        <v>0</v>
      </c>
      <c r="Q188" s="174">
        <v>0.00422</v>
      </c>
      <c r="R188" s="174">
        <f>Q188*H188</f>
        <v>0.7427199999999999</v>
      </c>
      <c r="S188" s="174">
        <v>0</v>
      </c>
      <c r="T188" s="17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6" t="s">
        <v>142</v>
      </c>
      <c r="AT188" s="176" t="s">
        <v>147</v>
      </c>
      <c r="AU188" s="176" t="s">
        <v>76</v>
      </c>
      <c r="AY188" s="16" t="s">
        <v>99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6" t="s">
        <v>74</v>
      </c>
      <c r="BK188" s="177">
        <f>ROUND(I188*H188,2)</f>
        <v>0</v>
      </c>
      <c r="BL188" s="16" t="s">
        <v>121</v>
      </c>
      <c r="BM188" s="176" t="s">
        <v>395</v>
      </c>
    </row>
    <row r="189" spans="1:65" s="2" customFormat="1" ht="16.5" customHeight="1">
      <c r="A189" s="33"/>
      <c r="B189" s="34"/>
      <c r="C189" s="165" t="s">
        <v>396</v>
      </c>
      <c r="D189" s="165" t="s">
        <v>100</v>
      </c>
      <c r="E189" s="166" t="s">
        <v>397</v>
      </c>
      <c r="F189" s="167" t="s">
        <v>398</v>
      </c>
      <c r="G189" s="168" t="s">
        <v>207</v>
      </c>
      <c r="H189" s="169">
        <v>327</v>
      </c>
      <c r="I189" s="170"/>
      <c r="J189" s="171">
        <f>ROUND(I189*H189,2)</f>
        <v>0</v>
      </c>
      <c r="K189" s="167" t="s">
        <v>104</v>
      </c>
      <c r="L189" s="38"/>
      <c r="M189" s="172" t="s">
        <v>19</v>
      </c>
      <c r="N189" s="173" t="s">
        <v>40</v>
      </c>
      <c r="O189" s="63"/>
      <c r="P189" s="174">
        <f>O189*H189</f>
        <v>0</v>
      </c>
      <c r="Q189" s="174">
        <v>0</v>
      </c>
      <c r="R189" s="174">
        <f>Q189*H189</f>
        <v>0</v>
      </c>
      <c r="S189" s="174">
        <v>0.0003</v>
      </c>
      <c r="T189" s="175">
        <f>S189*H189</f>
        <v>0.09809999999999999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6" t="s">
        <v>121</v>
      </c>
      <c r="AT189" s="176" t="s">
        <v>100</v>
      </c>
      <c r="AU189" s="176" t="s">
        <v>76</v>
      </c>
      <c r="AY189" s="16" t="s">
        <v>99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6" t="s">
        <v>74</v>
      </c>
      <c r="BK189" s="177">
        <f>ROUND(I189*H189,2)</f>
        <v>0</v>
      </c>
      <c r="BL189" s="16" t="s">
        <v>121</v>
      </c>
      <c r="BM189" s="176" t="s">
        <v>399</v>
      </c>
    </row>
    <row r="190" spans="1:47" s="2" customFormat="1" ht="12">
      <c r="A190" s="33"/>
      <c r="B190" s="34"/>
      <c r="C190" s="35"/>
      <c r="D190" s="178" t="s">
        <v>107</v>
      </c>
      <c r="E190" s="35"/>
      <c r="F190" s="179" t="s">
        <v>400</v>
      </c>
      <c r="G190" s="35"/>
      <c r="H190" s="35"/>
      <c r="I190" s="180"/>
      <c r="J190" s="35"/>
      <c r="K190" s="35"/>
      <c r="L190" s="38"/>
      <c r="M190" s="181"/>
      <c r="N190" s="182"/>
      <c r="O190" s="63"/>
      <c r="P190" s="63"/>
      <c r="Q190" s="63"/>
      <c r="R190" s="63"/>
      <c r="S190" s="63"/>
      <c r="T190" s="64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107</v>
      </c>
      <c r="AU190" s="16" t="s">
        <v>76</v>
      </c>
    </row>
    <row r="191" spans="1:65" s="2" customFormat="1" ht="16.5" customHeight="1">
      <c r="A191" s="33"/>
      <c r="B191" s="34"/>
      <c r="C191" s="165" t="s">
        <v>401</v>
      </c>
      <c r="D191" s="165" t="s">
        <v>100</v>
      </c>
      <c r="E191" s="166" t="s">
        <v>402</v>
      </c>
      <c r="F191" s="167" t="s">
        <v>403</v>
      </c>
      <c r="G191" s="168" t="s">
        <v>207</v>
      </c>
      <c r="H191" s="169">
        <v>376</v>
      </c>
      <c r="I191" s="170"/>
      <c r="J191" s="171">
        <f>ROUND(I191*H191,2)</f>
        <v>0</v>
      </c>
      <c r="K191" s="167" t="s">
        <v>104</v>
      </c>
      <c r="L191" s="38"/>
      <c r="M191" s="172" t="s">
        <v>19</v>
      </c>
      <c r="N191" s="173" t="s">
        <v>40</v>
      </c>
      <c r="O191" s="63"/>
      <c r="P191" s="174">
        <f>O191*H191</f>
        <v>0</v>
      </c>
      <c r="Q191" s="174">
        <v>1E-05</v>
      </c>
      <c r="R191" s="174">
        <f>Q191*H191</f>
        <v>0.0037600000000000003</v>
      </c>
      <c r="S191" s="174">
        <v>0</v>
      </c>
      <c r="T191" s="17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6" t="s">
        <v>121</v>
      </c>
      <c r="AT191" s="176" t="s">
        <v>100</v>
      </c>
      <c r="AU191" s="176" t="s">
        <v>76</v>
      </c>
      <c r="AY191" s="16" t="s">
        <v>99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6" t="s">
        <v>74</v>
      </c>
      <c r="BK191" s="177">
        <f>ROUND(I191*H191,2)</f>
        <v>0</v>
      </c>
      <c r="BL191" s="16" t="s">
        <v>121</v>
      </c>
      <c r="BM191" s="176" t="s">
        <v>404</v>
      </c>
    </row>
    <row r="192" spans="1:47" s="2" customFormat="1" ht="12">
      <c r="A192" s="33"/>
      <c r="B192" s="34"/>
      <c r="C192" s="35"/>
      <c r="D192" s="178" t="s">
        <v>107</v>
      </c>
      <c r="E192" s="35"/>
      <c r="F192" s="179" t="s">
        <v>405</v>
      </c>
      <c r="G192" s="35"/>
      <c r="H192" s="35"/>
      <c r="I192" s="180"/>
      <c r="J192" s="35"/>
      <c r="K192" s="35"/>
      <c r="L192" s="38"/>
      <c r="M192" s="181"/>
      <c r="N192" s="182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107</v>
      </c>
      <c r="AU192" s="16" t="s">
        <v>76</v>
      </c>
    </row>
    <row r="193" spans="1:65" s="2" customFormat="1" ht="16.5" customHeight="1">
      <c r="A193" s="33"/>
      <c r="B193" s="34"/>
      <c r="C193" s="165" t="s">
        <v>406</v>
      </c>
      <c r="D193" s="165" t="s">
        <v>100</v>
      </c>
      <c r="E193" s="166" t="s">
        <v>407</v>
      </c>
      <c r="F193" s="167" t="s">
        <v>408</v>
      </c>
      <c r="G193" s="168" t="s">
        <v>150</v>
      </c>
      <c r="H193" s="169">
        <v>870</v>
      </c>
      <c r="I193" s="170"/>
      <c r="J193" s="171">
        <f>ROUND(I193*H193,2)</f>
        <v>0</v>
      </c>
      <c r="K193" s="167" t="s">
        <v>104</v>
      </c>
      <c r="L193" s="38"/>
      <c r="M193" s="172" t="s">
        <v>19</v>
      </c>
      <c r="N193" s="173" t="s">
        <v>40</v>
      </c>
      <c r="O193" s="63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6" t="s">
        <v>121</v>
      </c>
      <c r="AT193" s="176" t="s">
        <v>100</v>
      </c>
      <c r="AU193" s="176" t="s">
        <v>76</v>
      </c>
      <c r="AY193" s="16" t="s">
        <v>99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6" t="s">
        <v>74</v>
      </c>
      <c r="BK193" s="177">
        <f>ROUND(I193*H193,2)</f>
        <v>0</v>
      </c>
      <c r="BL193" s="16" t="s">
        <v>121</v>
      </c>
      <c r="BM193" s="176" t="s">
        <v>409</v>
      </c>
    </row>
    <row r="194" spans="1:47" s="2" customFormat="1" ht="12">
      <c r="A194" s="33"/>
      <c r="B194" s="34"/>
      <c r="C194" s="35"/>
      <c r="D194" s="178" t="s">
        <v>107</v>
      </c>
      <c r="E194" s="35"/>
      <c r="F194" s="179" t="s">
        <v>410</v>
      </c>
      <c r="G194" s="35"/>
      <c r="H194" s="35"/>
      <c r="I194" s="180"/>
      <c r="J194" s="35"/>
      <c r="K194" s="35"/>
      <c r="L194" s="38"/>
      <c r="M194" s="181"/>
      <c r="N194" s="182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107</v>
      </c>
      <c r="AU194" s="16" t="s">
        <v>76</v>
      </c>
    </row>
    <row r="195" spans="1:65" s="2" customFormat="1" ht="16.5" customHeight="1">
      <c r="A195" s="33"/>
      <c r="B195" s="34"/>
      <c r="C195" s="165" t="s">
        <v>411</v>
      </c>
      <c r="D195" s="165" t="s">
        <v>100</v>
      </c>
      <c r="E195" s="166" t="s">
        <v>412</v>
      </c>
      <c r="F195" s="167" t="s">
        <v>413</v>
      </c>
      <c r="G195" s="168" t="s">
        <v>150</v>
      </c>
      <c r="H195" s="169">
        <v>870</v>
      </c>
      <c r="I195" s="170"/>
      <c r="J195" s="171">
        <f>ROUND(I195*H195,2)</f>
        <v>0</v>
      </c>
      <c r="K195" s="167" t="s">
        <v>104</v>
      </c>
      <c r="L195" s="38"/>
      <c r="M195" s="172" t="s">
        <v>19</v>
      </c>
      <c r="N195" s="173" t="s">
        <v>40</v>
      </c>
      <c r="O195" s="63"/>
      <c r="P195" s="174">
        <f>O195*H195</f>
        <v>0</v>
      </c>
      <c r="Q195" s="174">
        <v>0.0002</v>
      </c>
      <c r="R195" s="174">
        <f>Q195*H195</f>
        <v>0.17400000000000002</v>
      </c>
      <c r="S195" s="174">
        <v>0</v>
      </c>
      <c r="T195" s="175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6" t="s">
        <v>121</v>
      </c>
      <c r="AT195" s="176" t="s">
        <v>100</v>
      </c>
      <c r="AU195" s="176" t="s">
        <v>76</v>
      </c>
      <c r="AY195" s="16" t="s">
        <v>99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6" t="s">
        <v>74</v>
      </c>
      <c r="BK195" s="177">
        <f>ROUND(I195*H195,2)</f>
        <v>0</v>
      </c>
      <c r="BL195" s="16" t="s">
        <v>121</v>
      </c>
      <c r="BM195" s="176" t="s">
        <v>414</v>
      </c>
    </row>
    <row r="196" spans="1:47" s="2" customFormat="1" ht="12">
      <c r="A196" s="33"/>
      <c r="B196" s="34"/>
      <c r="C196" s="35"/>
      <c r="D196" s="178" t="s">
        <v>107</v>
      </c>
      <c r="E196" s="35"/>
      <c r="F196" s="179" t="s">
        <v>415</v>
      </c>
      <c r="G196" s="35"/>
      <c r="H196" s="35"/>
      <c r="I196" s="180"/>
      <c r="J196" s="35"/>
      <c r="K196" s="35"/>
      <c r="L196" s="38"/>
      <c r="M196" s="181"/>
      <c r="N196" s="182"/>
      <c r="O196" s="63"/>
      <c r="P196" s="63"/>
      <c r="Q196" s="63"/>
      <c r="R196" s="63"/>
      <c r="S196" s="63"/>
      <c r="T196" s="64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107</v>
      </c>
      <c r="AU196" s="16" t="s">
        <v>76</v>
      </c>
    </row>
    <row r="197" spans="1:65" s="2" customFormat="1" ht="24.2" customHeight="1">
      <c r="A197" s="33"/>
      <c r="B197" s="34"/>
      <c r="C197" s="165" t="s">
        <v>416</v>
      </c>
      <c r="D197" s="165" t="s">
        <v>100</v>
      </c>
      <c r="E197" s="166" t="s">
        <v>417</v>
      </c>
      <c r="F197" s="167" t="s">
        <v>418</v>
      </c>
      <c r="G197" s="168" t="s">
        <v>150</v>
      </c>
      <c r="H197" s="169">
        <v>870</v>
      </c>
      <c r="I197" s="170"/>
      <c r="J197" s="171">
        <f>ROUND(I197*H197,2)</f>
        <v>0</v>
      </c>
      <c r="K197" s="167" t="s">
        <v>104</v>
      </c>
      <c r="L197" s="38"/>
      <c r="M197" s="172" t="s">
        <v>19</v>
      </c>
      <c r="N197" s="173" t="s">
        <v>40</v>
      </c>
      <c r="O197" s="63"/>
      <c r="P197" s="174">
        <f>O197*H197</f>
        <v>0</v>
      </c>
      <c r="Q197" s="174">
        <v>0.00014</v>
      </c>
      <c r="R197" s="174">
        <f>Q197*H197</f>
        <v>0.12179999999999999</v>
      </c>
      <c r="S197" s="174">
        <v>0</v>
      </c>
      <c r="T197" s="17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6" t="s">
        <v>121</v>
      </c>
      <c r="AT197" s="176" t="s">
        <v>100</v>
      </c>
      <c r="AU197" s="176" t="s">
        <v>76</v>
      </c>
      <c r="AY197" s="16" t="s">
        <v>99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6" t="s">
        <v>74</v>
      </c>
      <c r="BK197" s="177">
        <f>ROUND(I197*H197,2)</f>
        <v>0</v>
      </c>
      <c r="BL197" s="16" t="s">
        <v>121</v>
      </c>
      <c r="BM197" s="176" t="s">
        <v>419</v>
      </c>
    </row>
    <row r="198" spans="1:47" s="2" customFormat="1" ht="12">
      <c r="A198" s="33"/>
      <c r="B198" s="34"/>
      <c r="C198" s="35"/>
      <c r="D198" s="178" t="s">
        <v>107</v>
      </c>
      <c r="E198" s="35"/>
      <c r="F198" s="179" t="s">
        <v>420</v>
      </c>
      <c r="G198" s="35"/>
      <c r="H198" s="35"/>
      <c r="I198" s="180"/>
      <c r="J198" s="35"/>
      <c r="K198" s="35"/>
      <c r="L198" s="38"/>
      <c r="M198" s="181"/>
      <c r="N198" s="182"/>
      <c r="O198" s="63"/>
      <c r="P198" s="63"/>
      <c r="Q198" s="63"/>
      <c r="R198" s="63"/>
      <c r="S198" s="63"/>
      <c r="T198" s="64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107</v>
      </c>
      <c r="AU198" s="16" t="s">
        <v>76</v>
      </c>
    </row>
    <row r="199" spans="1:65" s="2" customFormat="1" ht="24.2" customHeight="1">
      <c r="A199" s="33"/>
      <c r="B199" s="34"/>
      <c r="C199" s="165" t="s">
        <v>421</v>
      </c>
      <c r="D199" s="165" t="s">
        <v>100</v>
      </c>
      <c r="E199" s="166" t="s">
        <v>422</v>
      </c>
      <c r="F199" s="167" t="s">
        <v>423</v>
      </c>
      <c r="G199" s="168" t="s">
        <v>150</v>
      </c>
      <c r="H199" s="169">
        <v>870</v>
      </c>
      <c r="I199" s="170"/>
      <c r="J199" s="171">
        <f>ROUND(I199*H199,2)</f>
        <v>0</v>
      </c>
      <c r="K199" s="167" t="s">
        <v>104</v>
      </c>
      <c r="L199" s="38"/>
      <c r="M199" s="172" t="s">
        <v>19</v>
      </c>
      <c r="N199" s="173" t="s">
        <v>40</v>
      </c>
      <c r="O199" s="63"/>
      <c r="P199" s="174">
        <f>O199*H199</f>
        <v>0</v>
      </c>
      <c r="Q199" s="174">
        <v>1E-05</v>
      </c>
      <c r="R199" s="174">
        <f>Q199*H199</f>
        <v>0.008700000000000001</v>
      </c>
      <c r="S199" s="174">
        <v>0</v>
      </c>
      <c r="T199" s="17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6" t="s">
        <v>121</v>
      </c>
      <c r="AT199" s="176" t="s">
        <v>100</v>
      </c>
      <c r="AU199" s="176" t="s">
        <v>76</v>
      </c>
      <c r="AY199" s="16" t="s">
        <v>99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6" t="s">
        <v>74</v>
      </c>
      <c r="BK199" s="177">
        <f>ROUND(I199*H199,2)</f>
        <v>0</v>
      </c>
      <c r="BL199" s="16" t="s">
        <v>121</v>
      </c>
      <c r="BM199" s="176" t="s">
        <v>424</v>
      </c>
    </row>
    <row r="200" spans="1:47" s="2" customFormat="1" ht="12">
      <c r="A200" s="33"/>
      <c r="B200" s="34"/>
      <c r="C200" s="35"/>
      <c r="D200" s="178" t="s">
        <v>107</v>
      </c>
      <c r="E200" s="35"/>
      <c r="F200" s="179" t="s">
        <v>425</v>
      </c>
      <c r="G200" s="35"/>
      <c r="H200" s="35"/>
      <c r="I200" s="180"/>
      <c r="J200" s="35"/>
      <c r="K200" s="35"/>
      <c r="L200" s="38"/>
      <c r="M200" s="181"/>
      <c r="N200" s="182"/>
      <c r="O200" s="63"/>
      <c r="P200" s="63"/>
      <c r="Q200" s="63"/>
      <c r="R200" s="63"/>
      <c r="S200" s="63"/>
      <c r="T200" s="64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107</v>
      </c>
      <c r="AU200" s="16" t="s">
        <v>76</v>
      </c>
    </row>
    <row r="201" spans="1:65" s="2" customFormat="1" ht="16.5" customHeight="1">
      <c r="A201" s="33"/>
      <c r="B201" s="34"/>
      <c r="C201" s="165" t="s">
        <v>426</v>
      </c>
      <c r="D201" s="165" t="s">
        <v>100</v>
      </c>
      <c r="E201" s="166" t="s">
        <v>427</v>
      </c>
      <c r="F201" s="167" t="s">
        <v>428</v>
      </c>
      <c r="G201" s="168" t="s">
        <v>150</v>
      </c>
      <c r="H201" s="169">
        <v>139</v>
      </c>
      <c r="I201" s="170"/>
      <c r="J201" s="171">
        <f>ROUND(I201*H201,2)</f>
        <v>0</v>
      </c>
      <c r="K201" s="167" t="s">
        <v>104</v>
      </c>
      <c r="L201" s="38"/>
      <c r="M201" s="172" t="s">
        <v>19</v>
      </c>
      <c r="N201" s="173" t="s">
        <v>40</v>
      </c>
      <c r="O201" s="63"/>
      <c r="P201" s="174">
        <f>O201*H201</f>
        <v>0</v>
      </c>
      <c r="Q201" s="174">
        <v>0.00875</v>
      </c>
      <c r="R201" s="174">
        <f>Q201*H201</f>
        <v>1.21625</v>
      </c>
      <c r="S201" s="174">
        <v>0</v>
      </c>
      <c r="T201" s="17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6" t="s">
        <v>121</v>
      </c>
      <c r="AT201" s="176" t="s">
        <v>100</v>
      </c>
      <c r="AU201" s="176" t="s">
        <v>76</v>
      </c>
      <c r="AY201" s="16" t="s">
        <v>99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6" t="s">
        <v>74</v>
      </c>
      <c r="BK201" s="177">
        <f>ROUND(I201*H201,2)</f>
        <v>0</v>
      </c>
      <c r="BL201" s="16" t="s">
        <v>121</v>
      </c>
      <c r="BM201" s="176" t="s">
        <v>429</v>
      </c>
    </row>
    <row r="202" spans="1:47" s="2" customFormat="1" ht="12">
      <c r="A202" s="33"/>
      <c r="B202" s="34"/>
      <c r="C202" s="35"/>
      <c r="D202" s="178" t="s">
        <v>107</v>
      </c>
      <c r="E202" s="35"/>
      <c r="F202" s="179" t="s">
        <v>430</v>
      </c>
      <c r="G202" s="35"/>
      <c r="H202" s="35"/>
      <c r="I202" s="180"/>
      <c r="J202" s="35"/>
      <c r="K202" s="35"/>
      <c r="L202" s="38"/>
      <c r="M202" s="181"/>
      <c r="N202" s="182"/>
      <c r="O202" s="63"/>
      <c r="P202" s="63"/>
      <c r="Q202" s="63"/>
      <c r="R202" s="63"/>
      <c r="S202" s="63"/>
      <c r="T202" s="64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107</v>
      </c>
      <c r="AU202" s="16" t="s">
        <v>76</v>
      </c>
    </row>
    <row r="203" spans="1:65" s="2" customFormat="1" ht="16.5" customHeight="1">
      <c r="A203" s="33"/>
      <c r="B203" s="34"/>
      <c r="C203" s="165" t="s">
        <v>431</v>
      </c>
      <c r="D203" s="165" t="s">
        <v>100</v>
      </c>
      <c r="E203" s="166" t="s">
        <v>432</v>
      </c>
      <c r="F203" s="167" t="s">
        <v>433</v>
      </c>
      <c r="G203" s="168" t="s">
        <v>129</v>
      </c>
      <c r="H203" s="169">
        <v>48</v>
      </c>
      <c r="I203" s="170"/>
      <c r="J203" s="171">
        <f>ROUND(I203*H203,2)</f>
        <v>0</v>
      </c>
      <c r="K203" s="167" t="s">
        <v>104</v>
      </c>
      <c r="L203" s="38"/>
      <c r="M203" s="172" t="s">
        <v>19</v>
      </c>
      <c r="N203" s="173" t="s">
        <v>40</v>
      </c>
      <c r="O203" s="63"/>
      <c r="P203" s="174">
        <f>O203*H203</f>
        <v>0</v>
      </c>
      <c r="Q203" s="174">
        <v>0</v>
      </c>
      <c r="R203" s="174">
        <f>Q203*H203</f>
        <v>0</v>
      </c>
      <c r="S203" s="174">
        <v>2.2</v>
      </c>
      <c r="T203" s="175">
        <f>S203*H203</f>
        <v>105.60000000000001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6" t="s">
        <v>121</v>
      </c>
      <c r="AT203" s="176" t="s">
        <v>100</v>
      </c>
      <c r="AU203" s="176" t="s">
        <v>76</v>
      </c>
      <c r="AY203" s="16" t="s">
        <v>99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6" t="s">
        <v>74</v>
      </c>
      <c r="BK203" s="177">
        <f>ROUND(I203*H203,2)</f>
        <v>0</v>
      </c>
      <c r="BL203" s="16" t="s">
        <v>121</v>
      </c>
      <c r="BM203" s="176" t="s">
        <v>434</v>
      </c>
    </row>
    <row r="204" spans="1:47" s="2" customFormat="1" ht="12">
      <c r="A204" s="33"/>
      <c r="B204" s="34"/>
      <c r="C204" s="35"/>
      <c r="D204" s="178" t="s">
        <v>107</v>
      </c>
      <c r="E204" s="35"/>
      <c r="F204" s="179" t="s">
        <v>435</v>
      </c>
      <c r="G204" s="35"/>
      <c r="H204" s="35"/>
      <c r="I204" s="180"/>
      <c r="J204" s="35"/>
      <c r="K204" s="35"/>
      <c r="L204" s="38"/>
      <c r="M204" s="181"/>
      <c r="N204" s="182"/>
      <c r="O204" s="63"/>
      <c r="P204" s="63"/>
      <c r="Q204" s="63"/>
      <c r="R204" s="63"/>
      <c r="S204" s="63"/>
      <c r="T204" s="64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107</v>
      </c>
      <c r="AU204" s="16" t="s">
        <v>76</v>
      </c>
    </row>
    <row r="205" spans="1:65" s="2" customFormat="1" ht="16.5" customHeight="1">
      <c r="A205" s="33"/>
      <c r="B205" s="34"/>
      <c r="C205" s="185" t="s">
        <v>436</v>
      </c>
      <c r="D205" s="185" t="s">
        <v>147</v>
      </c>
      <c r="E205" s="186" t="s">
        <v>437</v>
      </c>
      <c r="F205" s="187" t="s">
        <v>438</v>
      </c>
      <c r="G205" s="188" t="s">
        <v>257</v>
      </c>
      <c r="H205" s="189">
        <v>1</v>
      </c>
      <c r="I205" s="190"/>
      <c r="J205" s="191">
        <f>ROUND(I205*H205,2)</f>
        <v>0</v>
      </c>
      <c r="K205" s="187" t="s">
        <v>104</v>
      </c>
      <c r="L205" s="192"/>
      <c r="M205" s="193" t="s">
        <v>19</v>
      </c>
      <c r="N205" s="194" t="s">
        <v>40</v>
      </c>
      <c r="O205" s="63"/>
      <c r="P205" s="174">
        <f>O205*H205</f>
        <v>0</v>
      </c>
      <c r="Q205" s="174">
        <v>0.0163</v>
      </c>
      <c r="R205" s="174">
        <f>Q205*H205</f>
        <v>0.0163</v>
      </c>
      <c r="S205" s="174">
        <v>0</v>
      </c>
      <c r="T205" s="175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6" t="s">
        <v>142</v>
      </c>
      <c r="AT205" s="176" t="s">
        <v>147</v>
      </c>
      <c r="AU205" s="176" t="s">
        <v>76</v>
      </c>
      <c r="AY205" s="16" t="s">
        <v>99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6" t="s">
        <v>74</v>
      </c>
      <c r="BK205" s="177">
        <f>ROUND(I205*H205,2)</f>
        <v>0</v>
      </c>
      <c r="BL205" s="16" t="s">
        <v>121</v>
      </c>
      <c r="BM205" s="176" t="s">
        <v>439</v>
      </c>
    </row>
    <row r="206" spans="1:65" s="2" customFormat="1" ht="21.75" customHeight="1">
      <c r="A206" s="33"/>
      <c r="B206" s="34"/>
      <c r="C206" s="165" t="s">
        <v>440</v>
      </c>
      <c r="D206" s="165" t="s">
        <v>100</v>
      </c>
      <c r="E206" s="166" t="s">
        <v>441</v>
      </c>
      <c r="F206" s="167" t="s">
        <v>442</v>
      </c>
      <c r="G206" s="168" t="s">
        <v>129</v>
      </c>
      <c r="H206" s="169">
        <v>48</v>
      </c>
      <c r="I206" s="170"/>
      <c r="J206" s="171">
        <f>ROUND(I206*H206,2)</f>
        <v>0</v>
      </c>
      <c r="K206" s="167" t="s">
        <v>104</v>
      </c>
      <c r="L206" s="38"/>
      <c r="M206" s="172" t="s">
        <v>19</v>
      </c>
      <c r="N206" s="173" t="s">
        <v>40</v>
      </c>
      <c r="O206" s="63"/>
      <c r="P206" s="174">
        <f>O206*H206</f>
        <v>0</v>
      </c>
      <c r="Q206" s="174">
        <v>0</v>
      </c>
      <c r="R206" s="174">
        <f>Q206*H206</f>
        <v>0</v>
      </c>
      <c r="S206" s="174">
        <v>0.029</v>
      </c>
      <c r="T206" s="175">
        <f>S206*H206</f>
        <v>1.3920000000000001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6" t="s">
        <v>121</v>
      </c>
      <c r="AT206" s="176" t="s">
        <v>100</v>
      </c>
      <c r="AU206" s="176" t="s">
        <v>76</v>
      </c>
      <c r="AY206" s="16" t="s">
        <v>99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6" t="s">
        <v>74</v>
      </c>
      <c r="BK206" s="177">
        <f>ROUND(I206*H206,2)</f>
        <v>0</v>
      </c>
      <c r="BL206" s="16" t="s">
        <v>121</v>
      </c>
      <c r="BM206" s="176" t="s">
        <v>443</v>
      </c>
    </row>
    <row r="207" spans="1:47" s="2" customFormat="1" ht="12">
      <c r="A207" s="33"/>
      <c r="B207" s="34"/>
      <c r="C207" s="35"/>
      <c r="D207" s="178" t="s">
        <v>107</v>
      </c>
      <c r="E207" s="35"/>
      <c r="F207" s="179" t="s">
        <v>444</v>
      </c>
      <c r="G207" s="35"/>
      <c r="H207" s="35"/>
      <c r="I207" s="180"/>
      <c r="J207" s="35"/>
      <c r="K207" s="35"/>
      <c r="L207" s="38"/>
      <c r="M207" s="181"/>
      <c r="N207" s="182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107</v>
      </c>
      <c r="AU207" s="16" t="s">
        <v>76</v>
      </c>
    </row>
    <row r="208" spans="1:65" s="2" customFormat="1" ht="24.2" customHeight="1">
      <c r="A208" s="33"/>
      <c r="B208" s="34"/>
      <c r="C208" s="165" t="s">
        <v>445</v>
      </c>
      <c r="D208" s="165" t="s">
        <v>100</v>
      </c>
      <c r="E208" s="166" t="s">
        <v>446</v>
      </c>
      <c r="F208" s="167" t="s">
        <v>447</v>
      </c>
      <c r="G208" s="168" t="s">
        <v>150</v>
      </c>
      <c r="H208" s="169">
        <v>1</v>
      </c>
      <c r="I208" s="170"/>
      <c r="J208" s="171">
        <f>ROUND(I208*H208,2)</f>
        <v>0</v>
      </c>
      <c r="K208" s="167" t="s">
        <v>104</v>
      </c>
      <c r="L208" s="38"/>
      <c r="M208" s="172" t="s">
        <v>19</v>
      </c>
      <c r="N208" s="173" t="s">
        <v>40</v>
      </c>
      <c r="O208" s="63"/>
      <c r="P208" s="174">
        <f>O208*H208</f>
        <v>0</v>
      </c>
      <c r="Q208" s="174">
        <v>0</v>
      </c>
      <c r="R208" s="174">
        <f>Q208*H208</f>
        <v>0</v>
      </c>
      <c r="S208" s="174">
        <v>0.041</v>
      </c>
      <c r="T208" s="175">
        <f>S208*H208</f>
        <v>0.041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6" t="s">
        <v>121</v>
      </c>
      <c r="AT208" s="176" t="s">
        <v>100</v>
      </c>
      <c r="AU208" s="176" t="s">
        <v>76</v>
      </c>
      <c r="AY208" s="16" t="s">
        <v>99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6" t="s">
        <v>74</v>
      </c>
      <c r="BK208" s="177">
        <f>ROUND(I208*H208,2)</f>
        <v>0</v>
      </c>
      <c r="BL208" s="16" t="s">
        <v>121</v>
      </c>
      <c r="BM208" s="176" t="s">
        <v>448</v>
      </c>
    </row>
    <row r="209" spans="1:47" s="2" customFormat="1" ht="12">
      <c r="A209" s="33"/>
      <c r="B209" s="34"/>
      <c r="C209" s="35"/>
      <c r="D209" s="178" t="s">
        <v>107</v>
      </c>
      <c r="E209" s="35"/>
      <c r="F209" s="179" t="s">
        <v>449</v>
      </c>
      <c r="G209" s="35"/>
      <c r="H209" s="35"/>
      <c r="I209" s="180"/>
      <c r="J209" s="35"/>
      <c r="K209" s="35"/>
      <c r="L209" s="38"/>
      <c r="M209" s="181"/>
      <c r="N209" s="182"/>
      <c r="O209" s="63"/>
      <c r="P209" s="63"/>
      <c r="Q209" s="63"/>
      <c r="R209" s="63"/>
      <c r="S209" s="63"/>
      <c r="T209" s="64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107</v>
      </c>
      <c r="AU209" s="16" t="s">
        <v>76</v>
      </c>
    </row>
    <row r="210" spans="1:65" s="2" customFormat="1" ht="24.2" customHeight="1">
      <c r="A210" s="33"/>
      <c r="B210" s="34"/>
      <c r="C210" s="185" t="s">
        <v>450</v>
      </c>
      <c r="D210" s="185" t="s">
        <v>147</v>
      </c>
      <c r="E210" s="186" t="s">
        <v>451</v>
      </c>
      <c r="F210" s="187" t="s">
        <v>452</v>
      </c>
      <c r="G210" s="188" t="s">
        <v>257</v>
      </c>
      <c r="H210" s="189">
        <v>1</v>
      </c>
      <c r="I210" s="190"/>
      <c r="J210" s="191">
        <f>ROUND(I210*H210,2)</f>
        <v>0</v>
      </c>
      <c r="K210" s="187" t="s">
        <v>19</v>
      </c>
      <c r="L210" s="192"/>
      <c r="M210" s="193" t="s">
        <v>19</v>
      </c>
      <c r="N210" s="194" t="s">
        <v>40</v>
      </c>
      <c r="O210" s="63"/>
      <c r="P210" s="174">
        <f>O210*H210</f>
        <v>0</v>
      </c>
      <c r="Q210" s="174">
        <v>0.038</v>
      </c>
      <c r="R210" s="174">
        <f>Q210*H210</f>
        <v>0.038</v>
      </c>
      <c r="S210" s="174">
        <v>0</v>
      </c>
      <c r="T210" s="17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6" t="s">
        <v>142</v>
      </c>
      <c r="AT210" s="176" t="s">
        <v>147</v>
      </c>
      <c r="AU210" s="176" t="s">
        <v>76</v>
      </c>
      <c r="AY210" s="16" t="s">
        <v>99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6" t="s">
        <v>74</v>
      </c>
      <c r="BK210" s="177">
        <f>ROUND(I210*H210,2)</f>
        <v>0</v>
      </c>
      <c r="BL210" s="16" t="s">
        <v>121</v>
      </c>
      <c r="BM210" s="176" t="s">
        <v>453</v>
      </c>
    </row>
    <row r="211" spans="1:65" s="2" customFormat="1" ht="21.75" customHeight="1">
      <c r="A211" s="33"/>
      <c r="B211" s="34"/>
      <c r="C211" s="185" t="s">
        <v>454</v>
      </c>
      <c r="D211" s="185" t="s">
        <v>147</v>
      </c>
      <c r="E211" s="186" t="s">
        <v>455</v>
      </c>
      <c r="F211" s="187" t="s">
        <v>456</v>
      </c>
      <c r="G211" s="188" t="s">
        <v>257</v>
      </c>
      <c r="H211" s="189">
        <v>1</v>
      </c>
      <c r="I211" s="190"/>
      <c r="J211" s="191">
        <f>ROUND(I211*H211,2)</f>
        <v>0</v>
      </c>
      <c r="K211" s="187" t="s">
        <v>104</v>
      </c>
      <c r="L211" s="192"/>
      <c r="M211" s="193" t="s">
        <v>19</v>
      </c>
      <c r="N211" s="194" t="s">
        <v>40</v>
      </c>
      <c r="O211" s="63"/>
      <c r="P211" s="174">
        <f>O211*H211</f>
        <v>0</v>
      </c>
      <c r="Q211" s="174">
        <v>0.01249</v>
      </c>
      <c r="R211" s="174">
        <f>Q211*H211</f>
        <v>0.01249</v>
      </c>
      <c r="S211" s="174">
        <v>0</v>
      </c>
      <c r="T211" s="175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6" t="s">
        <v>142</v>
      </c>
      <c r="AT211" s="176" t="s">
        <v>147</v>
      </c>
      <c r="AU211" s="176" t="s">
        <v>76</v>
      </c>
      <c r="AY211" s="16" t="s">
        <v>99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6" t="s">
        <v>74</v>
      </c>
      <c r="BK211" s="177">
        <f>ROUND(I211*H211,2)</f>
        <v>0</v>
      </c>
      <c r="BL211" s="16" t="s">
        <v>121</v>
      </c>
      <c r="BM211" s="176" t="s">
        <v>457</v>
      </c>
    </row>
    <row r="212" spans="1:47" s="2" customFormat="1" ht="19.5">
      <c r="A212" s="33"/>
      <c r="B212" s="34"/>
      <c r="C212" s="35"/>
      <c r="D212" s="197" t="s">
        <v>343</v>
      </c>
      <c r="E212" s="35"/>
      <c r="F212" s="207" t="s">
        <v>458</v>
      </c>
      <c r="G212" s="35"/>
      <c r="H212" s="35"/>
      <c r="I212" s="180"/>
      <c r="J212" s="35"/>
      <c r="K212" s="35"/>
      <c r="L212" s="38"/>
      <c r="M212" s="181"/>
      <c r="N212" s="182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343</v>
      </c>
      <c r="AU212" s="16" t="s">
        <v>76</v>
      </c>
    </row>
    <row r="213" spans="1:65" s="2" customFormat="1" ht="33" customHeight="1">
      <c r="A213" s="33"/>
      <c r="B213" s="34"/>
      <c r="C213" s="165" t="s">
        <v>459</v>
      </c>
      <c r="D213" s="165" t="s">
        <v>100</v>
      </c>
      <c r="E213" s="166" t="s">
        <v>460</v>
      </c>
      <c r="F213" s="167" t="s">
        <v>461</v>
      </c>
      <c r="G213" s="168" t="s">
        <v>257</v>
      </c>
      <c r="H213" s="169">
        <v>2</v>
      </c>
      <c r="I213" s="170"/>
      <c r="J213" s="171">
        <f>ROUND(I213*H213,2)</f>
        <v>0</v>
      </c>
      <c r="K213" s="167" t="s">
        <v>104</v>
      </c>
      <c r="L213" s="38"/>
      <c r="M213" s="172" t="s">
        <v>19</v>
      </c>
      <c r="N213" s="173" t="s">
        <v>40</v>
      </c>
      <c r="O213" s="63"/>
      <c r="P213" s="174">
        <f>O213*H213</f>
        <v>0</v>
      </c>
      <c r="Q213" s="174">
        <v>0</v>
      </c>
      <c r="R213" s="174">
        <f>Q213*H213</f>
        <v>0</v>
      </c>
      <c r="S213" s="174">
        <v>0.002</v>
      </c>
      <c r="T213" s="175">
        <f>S213*H213</f>
        <v>0.004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6" t="s">
        <v>121</v>
      </c>
      <c r="AT213" s="176" t="s">
        <v>100</v>
      </c>
      <c r="AU213" s="176" t="s">
        <v>76</v>
      </c>
      <c r="AY213" s="16" t="s">
        <v>99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6" t="s">
        <v>74</v>
      </c>
      <c r="BK213" s="177">
        <f>ROUND(I213*H213,2)</f>
        <v>0</v>
      </c>
      <c r="BL213" s="16" t="s">
        <v>121</v>
      </c>
      <c r="BM213" s="176" t="s">
        <v>462</v>
      </c>
    </row>
    <row r="214" spans="1:47" s="2" customFormat="1" ht="12">
      <c r="A214" s="33"/>
      <c r="B214" s="34"/>
      <c r="C214" s="35"/>
      <c r="D214" s="178" t="s">
        <v>107</v>
      </c>
      <c r="E214" s="35"/>
      <c r="F214" s="179" t="s">
        <v>463</v>
      </c>
      <c r="G214" s="35"/>
      <c r="H214" s="35"/>
      <c r="I214" s="180"/>
      <c r="J214" s="35"/>
      <c r="K214" s="35"/>
      <c r="L214" s="38"/>
      <c r="M214" s="181"/>
      <c r="N214" s="182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107</v>
      </c>
      <c r="AU214" s="16" t="s">
        <v>76</v>
      </c>
    </row>
    <row r="215" spans="1:65" s="2" customFormat="1" ht="24.2" customHeight="1">
      <c r="A215" s="33"/>
      <c r="B215" s="34"/>
      <c r="C215" s="165" t="s">
        <v>464</v>
      </c>
      <c r="D215" s="165" t="s">
        <v>100</v>
      </c>
      <c r="E215" s="166" t="s">
        <v>465</v>
      </c>
      <c r="F215" s="167" t="s">
        <v>466</v>
      </c>
      <c r="G215" s="168" t="s">
        <v>207</v>
      </c>
      <c r="H215" s="169">
        <v>2</v>
      </c>
      <c r="I215" s="170"/>
      <c r="J215" s="171">
        <f>ROUND(I215*H215,2)</f>
        <v>0</v>
      </c>
      <c r="K215" s="167" t="s">
        <v>104</v>
      </c>
      <c r="L215" s="38"/>
      <c r="M215" s="172" t="s">
        <v>19</v>
      </c>
      <c r="N215" s="173" t="s">
        <v>40</v>
      </c>
      <c r="O215" s="63"/>
      <c r="P215" s="174">
        <f>O215*H215</f>
        <v>0</v>
      </c>
      <c r="Q215" s="174">
        <v>0</v>
      </c>
      <c r="R215" s="174">
        <f>Q215*H215</f>
        <v>0</v>
      </c>
      <c r="S215" s="174">
        <v>0.054</v>
      </c>
      <c r="T215" s="175">
        <f>S215*H215</f>
        <v>0.108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6" t="s">
        <v>121</v>
      </c>
      <c r="AT215" s="176" t="s">
        <v>100</v>
      </c>
      <c r="AU215" s="176" t="s">
        <v>76</v>
      </c>
      <c r="AY215" s="16" t="s">
        <v>99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6" t="s">
        <v>74</v>
      </c>
      <c r="BK215" s="177">
        <f>ROUND(I215*H215,2)</f>
        <v>0</v>
      </c>
      <c r="BL215" s="16" t="s">
        <v>121</v>
      </c>
      <c r="BM215" s="176" t="s">
        <v>467</v>
      </c>
    </row>
    <row r="216" spans="1:47" s="2" customFormat="1" ht="12">
      <c r="A216" s="33"/>
      <c r="B216" s="34"/>
      <c r="C216" s="35"/>
      <c r="D216" s="178" t="s">
        <v>107</v>
      </c>
      <c r="E216" s="35"/>
      <c r="F216" s="179" t="s">
        <v>468</v>
      </c>
      <c r="G216" s="35"/>
      <c r="H216" s="35"/>
      <c r="I216" s="180"/>
      <c r="J216" s="35"/>
      <c r="K216" s="35"/>
      <c r="L216" s="38"/>
      <c r="M216" s="181"/>
      <c r="N216" s="182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107</v>
      </c>
      <c r="AU216" s="16" t="s">
        <v>76</v>
      </c>
    </row>
    <row r="217" spans="1:65" s="2" customFormat="1" ht="24.2" customHeight="1">
      <c r="A217" s="33"/>
      <c r="B217" s="34"/>
      <c r="C217" s="165" t="s">
        <v>469</v>
      </c>
      <c r="D217" s="165" t="s">
        <v>100</v>
      </c>
      <c r="E217" s="166" t="s">
        <v>470</v>
      </c>
      <c r="F217" s="167" t="s">
        <v>471</v>
      </c>
      <c r="G217" s="168" t="s">
        <v>160</v>
      </c>
      <c r="H217" s="169">
        <v>108.043</v>
      </c>
      <c r="I217" s="170"/>
      <c r="J217" s="171">
        <f>ROUND(I217*H217,2)</f>
        <v>0</v>
      </c>
      <c r="K217" s="167" t="s">
        <v>104</v>
      </c>
      <c r="L217" s="38"/>
      <c r="M217" s="172" t="s">
        <v>19</v>
      </c>
      <c r="N217" s="173" t="s">
        <v>40</v>
      </c>
      <c r="O217" s="63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6" t="s">
        <v>121</v>
      </c>
      <c r="AT217" s="176" t="s">
        <v>100</v>
      </c>
      <c r="AU217" s="176" t="s">
        <v>76</v>
      </c>
      <c r="AY217" s="16" t="s">
        <v>99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6" t="s">
        <v>74</v>
      </c>
      <c r="BK217" s="177">
        <f>ROUND(I217*H217,2)</f>
        <v>0</v>
      </c>
      <c r="BL217" s="16" t="s">
        <v>121</v>
      </c>
      <c r="BM217" s="176" t="s">
        <v>472</v>
      </c>
    </row>
    <row r="218" spans="1:47" s="2" customFormat="1" ht="12">
      <c r="A218" s="33"/>
      <c r="B218" s="34"/>
      <c r="C218" s="35"/>
      <c r="D218" s="178" t="s">
        <v>107</v>
      </c>
      <c r="E218" s="35"/>
      <c r="F218" s="179" t="s">
        <v>473</v>
      </c>
      <c r="G218" s="35"/>
      <c r="H218" s="35"/>
      <c r="I218" s="180"/>
      <c r="J218" s="35"/>
      <c r="K218" s="35"/>
      <c r="L218" s="38"/>
      <c r="M218" s="181"/>
      <c r="N218" s="182"/>
      <c r="O218" s="63"/>
      <c r="P218" s="63"/>
      <c r="Q218" s="63"/>
      <c r="R218" s="63"/>
      <c r="S218" s="63"/>
      <c r="T218" s="64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107</v>
      </c>
      <c r="AU218" s="16" t="s">
        <v>76</v>
      </c>
    </row>
    <row r="219" spans="1:65" s="2" customFormat="1" ht="21.75" customHeight="1">
      <c r="A219" s="33"/>
      <c r="B219" s="34"/>
      <c r="C219" s="165" t="s">
        <v>474</v>
      </c>
      <c r="D219" s="165" t="s">
        <v>100</v>
      </c>
      <c r="E219" s="166" t="s">
        <v>475</v>
      </c>
      <c r="F219" s="167" t="s">
        <v>476</v>
      </c>
      <c r="G219" s="168" t="s">
        <v>160</v>
      </c>
      <c r="H219" s="169">
        <v>108.043</v>
      </c>
      <c r="I219" s="170"/>
      <c r="J219" s="171">
        <f>ROUND(I219*H219,2)</f>
        <v>0</v>
      </c>
      <c r="K219" s="167" t="s">
        <v>104</v>
      </c>
      <c r="L219" s="38"/>
      <c r="M219" s="172" t="s">
        <v>19</v>
      </c>
      <c r="N219" s="173" t="s">
        <v>40</v>
      </c>
      <c r="O219" s="63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6" t="s">
        <v>121</v>
      </c>
      <c r="AT219" s="176" t="s">
        <v>100</v>
      </c>
      <c r="AU219" s="176" t="s">
        <v>76</v>
      </c>
      <c r="AY219" s="16" t="s">
        <v>99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6" t="s">
        <v>74</v>
      </c>
      <c r="BK219" s="177">
        <f>ROUND(I219*H219,2)</f>
        <v>0</v>
      </c>
      <c r="BL219" s="16" t="s">
        <v>121</v>
      </c>
      <c r="BM219" s="176" t="s">
        <v>477</v>
      </c>
    </row>
    <row r="220" spans="1:47" s="2" customFormat="1" ht="12">
      <c r="A220" s="33"/>
      <c r="B220" s="34"/>
      <c r="C220" s="35"/>
      <c r="D220" s="178" t="s">
        <v>107</v>
      </c>
      <c r="E220" s="35"/>
      <c r="F220" s="179" t="s">
        <v>478</v>
      </c>
      <c r="G220" s="35"/>
      <c r="H220" s="35"/>
      <c r="I220" s="180"/>
      <c r="J220" s="35"/>
      <c r="K220" s="35"/>
      <c r="L220" s="38"/>
      <c r="M220" s="181"/>
      <c r="N220" s="182"/>
      <c r="O220" s="63"/>
      <c r="P220" s="63"/>
      <c r="Q220" s="63"/>
      <c r="R220" s="63"/>
      <c r="S220" s="63"/>
      <c r="T220" s="64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107</v>
      </c>
      <c r="AU220" s="16" t="s">
        <v>76</v>
      </c>
    </row>
    <row r="221" spans="1:65" s="2" customFormat="1" ht="24.2" customHeight="1">
      <c r="A221" s="33"/>
      <c r="B221" s="34"/>
      <c r="C221" s="165" t="s">
        <v>479</v>
      </c>
      <c r="D221" s="165" t="s">
        <v>100</v>
      </c>
      <c r="E221" s="166" t="s">
        <v>480</v>
      </c>
      <c r="F221" s="167" t="s">
        <v>481</v>
      </c>
      <c r="G221" s="168" t="s">
        <v>160</v>
      </c>
      <c r="H221" s="169">
        <v>106.996</v>
      </c>
      <c r="I221" s="170"/>
      <c r="J221" s="171">
        <f>ROUND(I221*H221,2)</f>
        <v>0</v>
      </c>
      <c r="K221" s="167" t="s">
        <v>104</v>
      </c>
      <c r="L221" s="38"/>
      <c r="M221" s="172" t="s">
        <v>19</v>
      </c>
      <c r="N221" s="173" t="s">
        <v>40</v>
      </c>
      <c r="O221" s="63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6" t="s">
        <v>121</v>
      </c>
      <c r="AT221" s="176" t="s">
        <v>100</v>
      </c>
      <c r="AU221" s="176" t="s">
        <v>76</v>
      </c>
      <c r="AY221" s="16" t="s">
        <v>99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6" t="s">
        <v>74</v>
      </c>
      <c r="BK221" s="177">
        <f>ROUND(I221*H221,2)</f>
        <v>0</v>
      </c>
      <c r="BL221" s="16" t="s">
        <v>121</v>
      </c>
      <c r="BM221" s="176" t="s">
        <v>482</v>
      </c>
    </row>
    <row r="222" spans="1:47" s="2" customFormat="1" ht="12">
      <c r="A222" s="33"/>
      <c r="B222" s="34"/>
      <c r="C222" s="35"/>
      <c r="D222" s="178" t="s">
        <v>107</v>
      </c>
      <c r="E222" s="35"/>
      <c r="F222" s="179" t="s">
        <v>483</v>
      </c>
      <c r="G222" s="35"/>
      <c r="H222" s="35"/>
      <c r="I222" s="180"/>
      <c r="J222" s="35"/>
      <c r="K222" s="35"/>
      <c r="L222" s="38"/>
      <c r="M222" s="181"/>
      <c r="N222" s="182"/>
      <c r="O222" s="63"/>
      <c r="P222" s="63"/>
      <c r="Q222" s="63"/>
      <c r="R222" s="63"/>
      <c r="S222" s="63"/>
      <c r="T222" s="64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107</v>
      </c>
      <c r="AU222" s="16" t="s">
        <v>76</v>
      </c>
    </row>
    <row r="223" spans="1:65" s="2" customFormat="1" ht="24.2" customHeight="1">
      <c r="A223" s="33"/>
      <c r="B223" s="34"/>
      <c r="C223" s="165" t="s">
        <v>484</v>
      </c>
      <c r="D223" s="165" t="s">
        <v>100</v>
      </c>
      <c r="E223" s="166" t="s">
        <v>485</v>
      </c>
      <c r="F223" s="167" t="s">
        <v>486</v>
      </c>
      <c r="G223" s="168" t="s">
        <v>160</v>
      </c>
      <c r="H223" s="169">
        <v>3.7</v>
      </c>
      <c r="I223" s="170"/>
      <c r="J223" s="171">
        <f>ROUND(I223*H223,2)</f>
        <v>0</v>
      </c>
      <c r="K223" s="167" t="s">
        <v>104</v>
      </c>
      <c r="L223" s="38"/>
      <c r="M223" s="172" t="s">
        <v>19</v>
      </c>
      <c r="N223" s="173" t="s">
        <v>40</v>
      </c>
      <c r="O223" s="63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6" t="s">
        <v>121</v>
      </c>
      <c r="AT223" s="176" t="s">
        <v>100</v>
      </c>
      <c r="AU223" s="176" t="s">
        <v>76</v>
      </c>
      <c r="AY223" s="16" t="s">
        <v>99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6" t="s">
        <v>74</v>
      </c>
      <c r="BK223" s="177">
        <f>ROUND(I223*H223,2)</f>
        <v>0</v>
      </c>
      <c r="BL223" s="16" t="s">
        <v>121</v>
      </c>
      <c r="BM223" s="176" t="s">
        <v>487</v>
      </c>
    </row>
    <row r="224" spans="1:47" s="2" customFormat="1" ht="12">
      <c r="A224" s="33"/>
      <c r="B224" s="34"/>
      <c r="C224" s="35"/>
      <c r="D224" s="178" t="s">
        <v>107</v>
      </c>
      <c r="E224" s="35"/>
      <c r="F224" s="179" t="s">
        <v>488</v>
      </c>
      <c r="G224" s="35"/>
      <c r="H224" s="35"/>
      <c r="I224" s="180"/>
      <c r="J224" s="35"/>
      <c r="K224" s="35"/>
      <c r="L224" s="38"/>
      <c r="M224" s="181"/>
      <c r="N224" s="182"/>
      <c r="O224" s="63"/>
      <c r="P224" s="63"/>
      <c r="Q224" s="63"/>
      <c r="R224" s="63"/>
      <c r="S224" s="63"/>
      <c r="T224" s="64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107</v>
      </c>
      <c r="AU224" s="16" t="s">
        <v>76</v>
      </c>
    </row>
    <row r="225" spans="1:65" s="2" customFormat="1" ht="33" customHeight="1">
      <c r="A225" s="33"/>
      <c r="B225" s="34"/>
      <c r="C225" s="165" t="s">
        <v>489</v>
      </c>
      <c r="D225" s="165" t="s">
        <v>100</v>
      </c>
      <c r="E225" s="166" t="s">
        <v>490</v>
      </c>
      <c r="F225" s="167" t="s">
        <v>491</v>
      </c>
      <c r="G225" s="168" t="s">
        <v>160</v>
      </c>
      <c r="H225" s="169">
        <v>178.092</v>
      </c>
      <c r="I225" s="170"/>
      <c r="J225" s="171">
        <f>ROUND(I225*H225,2)</f>
        <v>0</v>
      </c>
      <c r="K225" s="167" t="s">
        <v>104</v>
      </c>
      <c r="L225" s="38"/>
      <c r="M225" s="172" t="s">
        <v>19</v>
      </c>
      <c r="N225" s="173" t="s">
        <v>40</v>
      </c>
      <c r="O225" s="63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6" t="s">
        <v>121</v>
      </c>
      <c r="AT225" s="176" t="s">
        <v>100</v>
      </c>
      <c r="AU225" s="176" t="s">
        <v>76</v>
      </c>
      <c r="AY225" s="16" t="s">
        <v>99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6" t="s">
        <v>74</v>
      </c>
      <c r="BK225" s="177">
        <f>ROUND(I225*H225,2)</f>
        <v>0</v>
      </c>
      <c r="BL225" s="16" t="s">
        <v>121</v>
      </c>
      <c r="BM225" s="176" t="s">
        <v>492</v>
      </c>
    </row>
    <row r="226" spans="1:47" s="2" customFormat="1" ht="12">
      <c r="A226" s="33"/>
      <c r="B226" s="34"/>
      <c r="C226" s="35"/>
      <c r="D226" s="178" t="s">
        <v>107</v>
      </c>
      <c r="E226" s="35"/>
      <c r="F226" s="179" t="s">
        <v>493</v>
      </c>
      <c r="G226" s="35"/>
      <c r="H226" s="35"/>
      <c r="I226" s="180"/>
      <c r="J226" s="35"/>
      <c r="K226" s="35"/>
      <c r="L226" s="38"/>
      <c r="M226" s="181"/>
      <c r="N226" s="182"/>
      <c r="O226" s="63"/>
      <c r="P226" s="63"/>
      <c r="Q226" s="63"/>
      <c r="R226" s="63"/>
      <c r="S226" s="63"/>
      <c r="T226" s="64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107</v>
      </c>
      <c r="AU226" s="16" t="s">
        <v>76</v>
      </c>
    </row>
    <row r="227" spans="1:65" s="2" customFormat="1" ht="24.2" customHeight="1">
      <c r="A227" s="33"/>
      <c r="B227" s="34"/>
      <c r="C227" s="165" t="s">
        <v>494</v>
      </c>
      <c r="D227" s="165" t="s">
        <v>100</v>
      </c>
      <c r="E227" s="166" t="s">
        <v>495</v>
      </c>
      <c r="F227" s="167" t="s">
        <v>496</v>
      </c>
      <c r="G227" s="168" t="s">
        <v>160</v>
      </c>
      <c r="H227" s="169">
        <v>1.28</v>
      </c>
      <c r="I227" s="170"/>
      <c r="J227" s="171">
        <f>ROUND(I227*H227,2)</f>
        <v>0</v>
      </c>
      <c r="K227" s="167" t="s">
        <v>104</v>
      </c>
      <c r="L227" s="38"/>
      <c r="M227" s="172" t="s">
        <v>19</v>
      </c>
      <c r="N227" s="173" t="s">
        <v>40</v>
      </c>
      <c r="O227" s="63"/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6" t="s">
        <v>121</v>
      </c>
      <c r="AT227" s="176" t="s">
        <v>100</v>
      </c>
      <c r="AU227" s="176" t="s">
        <v>76</v>
      </c>
      <c r="AY227" s="16" t="s">
        <v>99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6" t="s">
        <v>74</v>
      </c>
      <c r="BK227" s="177">
        <f>ROUND(I227*H227,2)</f>
        <v>0</v>
      </c>
      <c r="BL227" s="16" t="s">
        <v>121</v>
      </c>
      <c r="BM227" s="176" t="s">
        <v>497</v>
      </c>
    </row>
    <row r="228" spans="1:47" s="2" customFormat="1" ht="12">
      <c r="A228" s="33"/>
      <c r="B228" s="34"/>
      <c r="C228" s="35"/>
      <c r="D228" s="178" t="s">
        <v>107</v>
      </c>
      <c r="E228" s="35"/>
      <c r="F228" s="179" t="s">
        <v>498</v>
      </c>
      <c r="G228" s="35"/>
      <c r="H228" s="35"/>
      <c r="I228" s="180"/>
      <c r="J228" s="35"/>
      <c r="K228" s="35"/>
      <c r="L228" s="38"/>
      <c r="M228" s="181"/>
      <c r="N228" s="182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107</v>
      </c>
      <c r="AU228" s="16" t="s">
        <v>76</v>
      </c>
    </row>
    <row r="229" spans="1:65" s="2" customFormat="1" ht="24.2" customHeight="1">
      <c r="A229" s="33"/>
      <c r="B229" s="34"/>
      <c r="C229" s="165" t="s">
        <v>499</v>
      </c>
      <c r="D229" s="165" t="s">
        <v>100</v>
      </c>
      <c r="E229" s="166" t="s">
        <v>500</v>
      </c>
      <c r="F229" s="167" t="s">
        <v>501</v>
      </c>
      <c r="G229" s="168" t="s">
        <v>160</v>
      </c>
      <c r="H229" s="169">
        <v>2.3</v>
      </c>
      <c r="I229" s="170"/>
      <c r="J229" s="171">
        <f>ROUND(I229*H229,2)</f>
        <v>0</v>
      </c>
      <c r="K229" s="167" t="s">
        <v>104</v>
      </c>
      <c r="L229" s="38"/>
      <c r="M229" s="172" t="s">
        <v>19</v>
      </c>
      <c r="N229" s="173" t="s">
        <v>40</v>
      </c>
      <c r="O229" s="63"/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6" t="s">
        <v>121</v>
      </c>
      <c r="AT229" s="176" t="s">
        <v>100</v>
      </c>
      <c r="AU229" s="176" t="s">
        <v>76</v>
      </c>
      <c r="AY229" s="16" t="s">
        <v>99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6" t="s">
        <v>74</v>
      </c>
      <c r="BK229" s="177">
        <f>ROUND(I229*H229,2)</f>
        <v>0</v>
      </c>
      <c r="BL229" s="16" t="s">
        <v>121</v>
      </c>
      <c r="BM229" s="176" t="s">
        <v>502</v>
      </c>
    </row>
    <row r="230" spans="1:47" s="2" customFormat="1" ht="12">
      <c r="A230" s="33"/>
      <c r="B230" s="34"/>
      <c r="C230" s="35"/>
      <c r="D230" s="178" t="s">
        <v>107</v>
      </c>
      <c r="E230" s="35"/>
      <c r="F230" s="179" t="s">
        <v>503</v>
      </c>
      <c r="G230" s="35"/>
      <c r="H230" s="35"/>
      <c r="I230" s="180"/>
      <c r="J230" s="35"/>
      <c r="K230" s="35"/>
      <c r="L230" s="38"/>
      <c r="M230" s="181"/>
      <c r="N230" s="182"/>
      <c r="O230" s="63"/>
      <c r="P230" s="63"/>
      <c r="Q230" s="63"/>
      <c r="R230" s="63"/>
      <c r="S230" s="63"/>
      <c r="T230" s="64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107</v>
      </c>
      <c r="AU230" s="16" t="s">
        <v>76</v>
      </c>
    </row>
    <row r="231" spans="1:65" s="2" customFormat="1" ht="16.5" customHeight="1">
      <c r="A231" s="33"/>
      <c r="B231" s="34"/>
      <c r="C231" s="165" t="s">
        <v>504</v>
      </c>
      <c r="D231" s="165" t="s">
        <v>100</v>
      </c>
      <c r="E231" s="166" t="s">
        <v>505</v>
      </c>
      <c r="F231" s="167" t="s">
        <v>506</v>
      </c>
      <c r="G231" s="168" t="s">
        <v>103</v>
      </c>
      <c r="H231" s="169">
        <v>8</v>
      </c>
      <c r="I231" s="170"/>
      <c r="J231" s="171">
        <f>ROUND(I231*H231,2)</f>
        <v>0</v>
      </c>
      <c r="K231" s="167" t="s">
        <v>104</v>
      </c>
      <c r="L231" s="38"/>
      <c r="M231" s="172" t="s">
        <v>19</v>
      </c>
      <c r="N231" s="173" t="s">
        <v>40</v>
      </c>
      <c r="O231" s="63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6" t="s">
        <v>121</v>
      </c>
      <c r="AT231" s="176" t="s">
        <v>100</v>
      </c>
      <c r="AU231" s="176" t="s">
        <v>76</v>
      </c>
      <c r="AY231" s="16" t="s">
        <v>99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6" t="s">
        <v>74</v>
      </c>
      <c r="BK231" s="177">
        <f>ROUND(I231*H231,2)</f>
        <v>0</v>
      </c>
      <c r="BL231" s="16" t="s">
        <v>121</v>
      </c>
      <c r="BM231" s="176" t="s">
        <v>507</v>
      </c>
    </row>
    <row r="232" spans="1:47" s="2" customFormat="1" ht="12">
      <c r="A232" s="33"/>
      <c r="B232" s="34"/>
      <c r="C232" s="35"/>
      <c r="D232" s="178" t="s">
        <v>107</v>
      </c>
      <c r="E232" s="35"/>
      <c r="F232" s="179" t="s">
        <v>508</v>
      </c>
      <c r="G232" s="35"/>
      <c r="H232" s="35"/>
      <c r="I232" s="180"/>
      <c r="J232" s="35"/>
      <c r="K232" s="35"/>
      <c r="L232" s="38"/>
      <c r="M232" s="181"/>
      <c r="N232" s="182"/>
      <c r="O232" s="63"/>
      <c r="P232" s="63"/>
      <c r="Q232" s="63"/>
      <c r="R232" s="63"/>
      <c r="S232" s="63"/>
      <c r="T232" s="64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107</v>
      </c>
      <c r="AU232" s="16" t="s">
        <v>76</v>
      </c>
    </row>
    <row r="233" spans="1:65" s="2" customFormat="1" ht="16.5" customHeight="1">
      <c r="A233" s="33"/>
      <c r="B233" s="34"/>
      <c r="C233" s="185" t="s">
        <v>509</v>
      </c>
      <c r="D233" s="185" t="s">
        <v>147</v>
      </c>
      <c r="E233" s="186" t="s">
        <v>510</v>
      </c>
      <c r="F233" s="187" t="s">
        <v>511</v>
      </c>
      <c r="G233" s="188" t="s">
        <v>207</v>
      </c>
      <c r="H233" s="189">
        <v>3</v>
      </c>
      <c r="I233" s="190"/>
      <c r="J233" s="191">
        <f>ROUND(I233*H233,2)</f>
        <v>0</v>
      </c>
      <c r="K233" s="187" t="s">
        <v>104</v>
      </c>
      <c r="L233" s="192"/>
      <c r="M233" s="193" t="s">
        <v>19</v>
      </c>
      <c r="N233" s="194" t="s">
        <v>40</v>
      </c>
      <c r="O233" s="63"/>
      <c r="P233" s="174">
        <f>O233*H233</f>
        <v>0</v>
      </c>
      <c r="Q233" s="174">
        <v>0.00101</v>
      </c>
      <c r="R233" s="174">
        <f>Q233*H233</f>
        <v>0.00303</v>
      </c>
      <c r="S233" s="174">
        <v>0</v>
      </c>
      <c r="T233" s="17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6" t="s">
        <v>142</v>
      </c>
      <c r="AT233" s="176" t="s">
        <v>147</v>
      </c>
      <c r="AU233" s="176" t="s">
        <v>76</v>
      </c>
      <c r="AY233" s="16" t="s">
        <v>99</v>
      </c>
      <c r="BE233" s="177">
        <f>IF(N233="základní",J233,0)</f>
        <v>0</v>
      </c>
      <c r="BF233" s="177">
        <f>IF(N233="snížená",J233,0)</f>
        <v>0</v>
      </c>
      <c r="BG233" s="177">
        <f>IF(N233="zákl. přenesená",J233,0)</f>
        <v>0</v>
      </c>
      <c r="BH233" s="177">
        <f>IF(N233="sníž. přenesená",J233,0)</f>
        <v>0</v>
      </c>
      <c r="BI233" s="177">
        <f>IF(N233="nulová",J233,0)</f>
        <v>0</v>
      </c>
      <c r="BJ233" s="16" t="s">
        <v>74</v>
      </c>
      <c r="BK233" s="177">
        <f>ROUND(I233*H233,2)</f>
        <v>0</v>
      </c>
      <c r="BL233" s="16" t="s">
        <v>121</v>
      </c>
      <c r="BM233" s="176" t="s">
        <v>512</v>
      </c>
    </row>
    <row r="234" spans="1:65" s="2" customFormat="1" ht="16.5" customHeight="1">
      <c r="A234" s="33"/>
      <c r="B234" s="34"/>
      <c r="C234" s="185" t="s">
        <v>513</v>
      </c>
      <c r="D234" s="185" t="s">
        <v>147</v>
      </c>
      <c r="E234" s="186" t="s">
        <v>514</v>
      </c>
      <c r="F234" s="187" t="s">
        <v>515</v>
      </c>
      <c r="G234" s="188" t="s">
        <v>257</v>
      </c>
      <c r="H234" s="189">
        <v>4</v>
      </c>
      <c r="I234" s="190"/>
      <c r="J234" s="191">
        <f>ROUND(I234*H234,2)</f>
        <v>0</v>
      </c>
      <c r="K234" s="187" t="s">
        <v>104</v>
      </c>
      <c r="L234" s="192"/>
      <c r="M234" s="193" t="s">
        <v>19</v>
      </c>
      <c r="N234" s="194" t="s">
        <v>40</v>
      </c>
      <c r="O234" s="63"/>
      <c r="P234" s="174">
        <f>O234*H234</f>
        <v>0</v>
      </c>
      <c r="Q234" s="174">
        <v>0.00034</v>
      </c>
      <c r="R234" s="174">
        <f>Q234*H234</f>
        <v>0.00136</v>
      </c>
      <c r="S234" s="174">
        <v>0</v>
      </c>
      <c r="T234" s="175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6" t="s">
        <v>142</v>
      </c>
      <c r="AT234" s="176" t="s">
        <v>147</v>
      </c>
      <c r="AU234" s="176" t="s">
        <v>76</v>
      </c>
      <c r="AY234" s="16" t="s">
        <v>99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6" t="s">
        <v>74</v>
      </c>
      <c r="BK234" s="177">
        <f>ROUND(I234*H234,2)</f>
        <v>0</v>
      </c>
      <c r="BL234" s="16" t="s">
        <v>121</v>
      </c>
      <c r="BM234" s="176" t="s">
        <v>516</v>
      </c>
    </row>
    <row r="235" spans="1:65" s="2" customFormat="1" ht="21.75" customHeight="1">
      <c r="A235" s="33"/>
      <c r="B235" s="34"/>
      <c r="C235" s="185" t="s">
        <v>517</v>
      </c>
      <c r="D235" s="185" t="s">
        <v>147</v>
      </c>
      <c r="E235" s="186" t="s">
        <v>518</v>
      </c>
      <c r="F235" s="187" t="s">
        <v>519</v>
      </c>
      <c r="G235" s="188" t="s">
        <v>257</v>
      </c>
      <c r="H235" s="189">
        <v>2</v>
      </c>
      <c r="I235" s="190"/>
      <c r="J235" s="191">
        <f>ROUND(I235*H235,2)</f>
        <v>0</v>
      </c>
      <c r="K235" s="187" t="s">
        <v>104</v>
      </c>
      <c r="L235" s="192"/>
      <c r="M235" s="208" t="s">
        <v>19</v>
      </c>
      <c r="N235" s="209" t="s">
        <v>40</v>
      </c>
      <c r="O235" s="210"/>
      <c r="P235" s="211">
        <f>O235*H235</f>
        <v>0</v>
      </c>
      <c r="Q235" s="211">
        <v>0.0038</v>
      </c>
      <c r="R235" s="211">
        <f>Q235*H235</f>
        <v>0.0076</v>
      </c>
      <c r="S235" s="211">
        <v>0</v>
      </c>
      <c r="T235" s="21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6" t="s">
        <v>142</v>
      </c>
      <c r="AT235" s="176" t="s">
        <v>147</v>
      </c>
      <c r="AU235" s="176" t="s">
        <v>76</v>
      </c>
      <c r="AY235" s="16" t="s">
        <v>99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6" t="s">
        <v>74</v>
      </c>
      <c r="BK235" s="177">
        <f>ROUND(I235*H235,2)</f>
        <v>0</v>
      </c>
      <c r="BL235" s="16" t="s">
        <v>121</v>
      </c>
      <c r="BM235" s="176" t="s">
        <v>520</v>
      </c>
    </row>
    <row r="236" spans="1:31" s="2" customFormat="1" ht="6.95" customHeight="1">
      <c r="A236" s="33"/>
      <c r="B236" s="46"/>
      <c r="C236" s="47"/>
      <c r="D236" s="47"/>
      <c r="E236" s="47"/>
      <c r="F236" s="47"/>
      <c r="G236" s="47"/>
      <c r="H236" s="47"/>
      <c r="I236" s="47"/>
      <c r="J236" s="47"/>
      <c r="K236" s="47"/>
      <c r="L236" s="38"/>
      <c r="M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</row>
  </sheetData>
  <sheetProtection algorithmName="SHA-512" hashValue="/61WtbNI/MevROEXS3Cjt7OewUItzPhHLEA3AB2mWQCGaaAUJxgmcUvtCqxibImrVHbwpffLWQHjXW/MB0j8zQ==" saltValue="59KgfpSPPNIF2cyYqV3Fq4pY5e/sYmP/WN25HnVNIDNIsrOIhToUoMix1t5le8DE7ZO57OKby1A8OSUFEk3eaw==" spinCount="100000" sheet="1" objects="1" scenarios="1" formatColumns="0" formatRows="0" autoFilter="0"/>
  <autoFilter ref="C74:K235"/>
  <mergeCells count="6">
    <mergeCell ref="E67:H67"/>
    <mergeCell ref="L2:V2"/>
    <mergeCell ref="E7:H7"/>
    <mergeCell ref="E16:H16"/>
    <mergeCell ref="E25:H25"/>
    <mergeCell ref="E46:H46"/>
  </mergeCells>
  <hyperlinks>
    <hyperlink ref="F78" r:id="rId1" display="https://podminky.urs.cz/item/CS_URS_2022_02/094103000"/>
    <hyperlink ref="F81" r:id="rId2" display="https://podminky.urs.cz/item/CS_URS_2022_02/030001000"/>
    <hyperlink ref="F83" r:id="rId3" display="https://podminky.urs.cz/item/CS_URS_2022_02/040001000"/>
    <hyperlink ref="F85" r:id="rId4" display="https://podminky.urs.cz/item/CS_URS_2022_02/043002000"/>
    <hyperlink ref="F87" r:id="rId5" display="https://podminky.urs.cz/item/CS_URS_2022_02/122211101"/>
    <hyperlink ref="F89" r:id="rId6" display="https://podminky.urs.cz/item/CS_URS_2022_02/162211331"/>
    <hyperlink ref="F91" r:id="rId7" display="https://podminky.urs.cz/item/CS_URS_2022_02/162211339"/>
    <hyperlink ref="F93" r:id="rId8" display="https://podminky.urs.cz/item/CS_URS_2022_02/162751117"/>
    <hyperlink ref="F96" r:id="rId9" display="https://podminky.urs.cz/item/CS_URS_2022_02/167111103"/>
    <hyperlink ref="F98" r:id="rId10" display="https://podminky.urs.cz/item/CS_URS_2022_02/171201221"/>
    <hyperlink ref="F100" r:id="rId11" display="https://podminky.urs.cz/item/CS_URS_2022_02/171251201"/>
    <hyperlink ref="F102" r:id="rId12" display="https://podminky.urs.cz/item/CS_URS_2022_02/174111102"/>
    <hyperlink ref="F106" r:id="rId13" display="https://podminky.urs.cz/item/CS_URS_2022_02/181912112"/>
    <hyperlink ref="F110" r:id="rId14" display="https://podminky.urs.cz/item/CS_URS_2022_02/319201321"/>
    <hyperlink ref="F113" r:id="rId15" display="https://podminky.urs.cz/item/CS_URS_2022_02/612325423"/>
    <hyperlink ref="F115" r:id="rId16" display="https://podminky.urs.cz/item/CS_URS_2022_02/619991011"/>
    <hyperlink ref="F117" r:id="rId17" display="https://podminky.urs.cz/item/CS_URS_2022_02/619991021"/>
    <hyperlink ref="F119" r:id="rId18" display="https://podminky.urs.cz/item/CS_URS_2022_02/631311114"/>
    <hyperlink ref="F121" r:id="rId19" display="https://podminky.urs.cz/item/CS_URS_2022_02/631319011"/>
    <hyperlink ref="F123" r:id="rId20" display="https://podminky.urs.cz/item/CS_URS_2022_02/631362021"/>
    <hyperlink ref="F127" r:id="rId21" display="https://podminky.urs.cz/item/CS_URS_2022_02/632481213"/>
    <hyperlink ref="F129" r:id="rId22" display="https://podminky.urs.cz/item/CS_URS_2022_02/632481213"/>
    <hyperlink ref="F131" r:id="rId23" display="https://podminky.urs.cz/item/CS_URS_2022_02/632481215"/>
    <hyperlink ref="F133" r:id="rId24" display="https://podminky.urs.cz/item/CS_URS_2022_02/634112112"/>
    <hyperlink ref="F135" r:id="rId25" display="https://podminky.urs.cz/item/CS_URS_2022_02/634911113"/>
    <hyperlink ref="F137" r:id="rId26" display="https://podminky.urs.cz/item/CS_URS_2022_02/642945111"/>
    <hyperlink ref="F139" r:id="rId27" display="https://podminky.urs.cz/item/CS_URS_2022_02/642945111"/>
    <hyperlink ref="F144" r:id="rId28" display="https://podminky.urs.cz/item/CS_URS_2022_02/711471301"/>
    <hyperlink ref="F146" r:id="rId29" display="https://podminky.urs.cz/item/CS_URS_2022_02/711499097"/>
    <hyperlink ref="F148" r:id="rId30" display="https://podminky.urs.cz/item/CS_URS_2022_02/711762622"/>
    <hyperlink ref="F150" r:id="rId31" display="https://podminky.urs.cz/item/CS_URS_2022_02/711767278"/>
    <hyperlink ref="F152" r:id="rId32" display="https://podminky.urs.cz/item/CS_URS_2022_02/711771231"/>
    <hyperlink ref="F156" r:id="rId33" display="https://podminky.urs.cz/item/CS_URS_2022_02/713121111"/>
    <hyperlink ref="F160" r:id="rId34" display="https://podminky.urs.cz/item/CS_URS_2022_02/766660021"/>
    <hyperlink ref="F162" r:id="rId35" display="https://podminky.urs.cz/item/CS_URS_2022_02/766660729"/>
    <hyperlink ref="F166" r:id="rId36" display="https://podminky.urs.cz/item/CS_URS_2022_02/767995113"/>
    <hyperlink ref="F168" r:id="rId37" display="https://podminky.urs.cz/item/CS_URS_2022_02/775413411"/>
    <hyperlink ref="F172" r:id="rId38" display="https://podminky.urs.cz/item/CS_URS_2022_02/775541114"/>
    <hyperlink ref="F175" r:id="rId39" display="https://podminky.urs.cz/item/CS_URS_2022_02/776111112"/>
    <hyperlink ref="F177" r:id="rId40" display="https://podminky.urs.cz/item/CS_URS_2022_02/776111311"/>
    <hyperlink ref="F179" r:id="rId41" display="https://podminky.urs.cz/item/CS_URS_2022_02/776145111"/>
    <hyperlink ref="F182" r:id="rId42" display="https://podminky.urs.cz/item/CS_URS_2022_02/776145121"/>
    <hyperlink ref="F185" r:id="rId43" display="https://podminky.urs.cz/item/CS_URS_2022_02/776201811"/>
    <hyperlink ref="F187" r:id="rId44" display="https://podminky.urs.cz/item/CS_URS_2022_02/776212111"/>
    <hyperlink ref="F190" r:id="rId45" display="https://podminky.urs.cz/item/CS_URS_2022_02/776410811"/>
    <hyperlink ref="F192" r:id="rId46" display="https://podminky.urs.cz/item/CS_URS_2022_02/776411111"/>
    <hyperlink ref="F194" r:id="rId47" display="https://podminky.urs.cz/item/CS_URS_2022_02/783806811"/>
    <hyperlink ref="F196" r:id="rId48" display="https://podminky.urs.cz/item/CS_URS_2022_02/784181121"/>
    <hyperlink ref="F198" r:id="rId49" display="https://podminky.urs.cz/item/CS_URS_2022_02/784221001"/>
    <hyperlink ref="F200" r:id="rId50" display="https://podminky.urs.cz/item/CS_URS_2022_02/784221053"/>
    <hyperlink ref="F202" r:id="rId51" display="https://podminky.urs.cz/item/CS_URS_2022_02/784660101"/>
    <hyperlink ref="F204" r:id="rId52" display="https://podminky.urs.cz/item/CS_URS_2022_02/965042241"/>
    <hyperlink ref="F207" r:id="rId53" display="https://podminky.urs.cz/item/CS_URS_2022_02/965049112"/>
    <hyperlink ref="F209" r:id="rId54" display="https://podminky.urs.cz/item/CS_URS_2022_02/968072245"/>
    <hyperlink ref="F214" r:id="rId55" display="https://podminky.urs.cz/item/CS_URS_2022_02/971033161"/>
    <hyperlink ref="F216" r:id="rId56" display="https://podminky.urs.cz/item/CS_URS_2022_02/974031165"/>
    <hyperlink ref="F218" r:id="rId57" display="https://podminky.urs.cz/item/CS_URS_2022_02/997013111"/>
    <hyperlink ref="F220" r:id="rId58" display="https://podminky.urs.cz/item/CS_URS_2022_02/997013501"/>
    <hyperlink ref="F222" r:id="rId59" display="https://podminky.urs.cz/item/CS_URS_2022_02/997013602"/>
    <hyperlink ref="F224" r:id="rId60" display="https://podminky.urs.cz/item/CS_URS_2022_02/997013871"/>
    <hyperlink ref="F226" r:id="rId61" display="https://podminky.urs.cz/item/CS_URS_2022_02/998011001"/>
    <hyperlink ref="F228" r:id="rId62" display="https://podminky.urs.cz/item/CS_URS_2022_02/998711101"/>
    <hyperlink ref="F230" r:id="rId63" display="https://podminky.urs.cz/item/CS_URS_2022_02/998775101"/>
    <hyperlink ref="F232" r:id="rId64" display="https://podminky.urs.cz/item/CS_URS_2022_02/HZS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3" customWidth="1"/>
    <col min="2" max="2" width="1.7109375" style="213" customWidth="1"/>
    <col min="3" max="4" width="5.00390625" style="213" customWidth="1"/>
    <col min="5" max="5" width="11.7109375" style="213" customWidth="1"/>
    <col min="6" max="6" width="9.140625" style="213" customWidth="1"/>
    <col min="7" max="7" width="5.00390625" style="213" customWidth="1"/>
    <col min="8" max="8" width="77.8515625" style="213" customWidth="1"/>
    <col min="9" max="10" width="20.00390625" style="213" customWidth="1"/>
    <col min="11" max="11" width="1.7109375" style="213" customWidth="1"/>
  </cols>
  <sheetData>
    <row r="1" s="1" customFormat="1" ht="37.5" customHeight="1"/>
    <row r="2" spans="2:11" s="1" customFormat="1" ht="7.5" customHeight="1">
      <c r="B2" s="214"/>
      <c r="C2" s="215"/>
      <c r="D2" s="215"/>
      <c r="E2" s="215"/>
      <c r="F2" s="215"/>
      <c r="G2" s="215"/>
      <c r="H2" s="215"/>
      <c r="I2" s="215"/>
      <c r="J2" s="215"/>
      <c r="K2" s="216"/>
    </row>
    <row r="3" spans="2:11" s="14" customFormat="1" ht="45" customHeight="1">
      <c r="B3" s="217"/>
      <c r="C3" s="341" t="s">
        <v>521</v>
      </c>
      <c r="D3" s="341"/>
      <c r="E3" s="341"/>
      <c r="F3" s="341"/>
      <c r="G3" s="341"/>
      <c r="H3" s="341"/>
      <c r="I3" s="341"/>
      <c r="J3" s="341"/>
      <c r="K3" s="218"/>
    </row>
    <row r="4" spans="2:11" s="1" customFormat="1" ht="25.5" customHeight="1">
      <c r="B4" s="219"/>
      <c r="C4" s="342" t="s">
        <v>522</v>
      </c>
      <c r="D4" s="342"/>
      <c r="E4" s="342"/>
      <c r="F4" s="342"/>
      <c r="G4" s="342"/>
      <c r="H4" s="342"/>
      <c r="I4" s="342"/>
      <c r="J4" s="342"/>
      <c r="K4" s="220"/>
    </row>
    <row r="5" spans="2:11" s="1" customFormat="1" ht="5.25" customHeight="1">
      <c r="B5" s="219"/>
      <c r="C5" s="221"/>
      <c r="D5" s="221"/>
      <c r="E5" s="221"/>
      <c r="F5" s="221"/>
      <c r="G5" s="221"/>
      <c r="H5" s="221"/>
      <c r="I5" s="221"/>
      <c r="J5" s="221"/>
      <c r="K5" s="220"/>
    </row>
    <row r="6" spans="2:11" s="1" customFormat="1" ht="15" customHeight="1">
      <c r="B6" s="219"/>
      <c r="C6" s="340" t="s">
        <v>523</v>
      </c>
      <c r="D6" s="340"/>
      <c r="E6" s="340"/>
      <c r="F6" s="340"/>
      <c r="G6" s="340"/>
      <c r="H6" s="340"/>
      <c r="I6" s="340"/>
      <c r="J6" s="340"/>
      <c r="K6" s="220"/>
    </row>
    <row r="7" spans="2:11" s="1" customFormat="1" ht="15" customHeight="1">
      <c r="B7" s="223"/>
      <c r="C7" s="340" t="s">
        <v>524</v>
      </c>
      <c r="D7" s="340"/>
      <c r="E7" s="340"/>
      <c r="F7" s="340"/>
      <c r="G7" s="340"/>
      <c r="H7" s="340"/>
      <c r="I7" s="340"/>
      <c r="J7" s="340"/>
      <c r="K7" s="220"/>
    </row>
    <row r="8" spans="2:11" s="1" customFormat="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s="1" customFormat="1" ht="15" customHeight="1">
      <c r="B9" s="223"/>
      <c r="C9" s="340" t="s">
        <v>525</v>
      </c>
      <c r="D9" s="340"/>
      <c r="E9" s="340"/>
      <c r="F9" s="340"/>
      <c r="G9" s="340"/>
      <c r="H9" s="340"/>
      <c r="I9" s="340"/>
      <c r="J9" s="340"/>
      <c r="K9" s="220"/>
    </row>
    <row r="10" spans="2:11" s="1" customFormat="1" ht="15" customHeight="1">
      <c r="B10" s="223"/>
      <c r="C10" s="222"/>
      <c r="D10" s="340" t="s">
        <v>526</v>
      </c>
      <c r="E10" s="340"/>
      <c r="F10" s="340"/>
      <c r="G10" s="340"/>
      <c r="H10" s="340"/>
      <c r="I10" s="340"/>
      <c r="J10" s="340"/>
      <c r="K10" s="220"/>
    </row>
    <row r="11" spans="2:11" s="1" customFormat="1" ht="15" customHeight="1">
      <c r="B11" s="223"/>
      <c r="C11" s="224"/>
      <c r="D11" s="340" t="s">
        <v>527</v>
      </c>
      <c r="E11" s="340"/>
      <c r="F11" s="340"/>
      <c r="G11" s="340"/>
      <c r="H11" s="340"/>
      <c r="I11" s="340"/>
      <c r="J11" s="340"/>
      <c r="K11" s="220"/>
    </row>
    <row r="12" spans="2:11" s="1" customFormat="1" ht="15" customHeight="1">
      <c r="B12" s="223"/>
      <c r="C12" s="224"/>
      <c r="D12" s="222"/>
      <c r="E12" s="222"/>
      <c r="F12" s="222"/>
      <c r="G12" s="222"/>
      <c r="H12" s="222"/>
      <c r="I12" s="222"/>
      <c r="J12" s="222"/>
      <c r="K12" s="220"/>
    </row>
    <row r="13" spans="2:11" s="1" customFormat="1" ht="15" customHeight="1">
      <c r="B13" s="223"/>
      <c r="C13" s="224"/>
      <c r="D13" s="225" t="s">
        <v>528</v>
      </c>
      <c r="E13" s="222"/>
      <c r="F13" s="222"/>
      <c r="G13" s="222"/>
      <c r="H13" s="222"/>
      <c r="I13" s="222"/>
      <c r="J13" s="222"/>
      <c r="K13" s="220"/>
    </row>
    <row r="14" spans="2:11" s="1" customFormat="1" ht="12.75" customHeight="1">
      <c r="B14" s="223"/>
      <c r="C14" s="224"/>
      <c r="D14" s="224"/>
      <c r="E14" s="224"/>
      <c r="F14" s="224"/>
      <c r="G14" s="224"/>
      <c r="H14" s="224"/>
      <c r="I14" s="224"/>
      <c r="J14" s="224"/>
      <c r="K14" s="220"/>
    </row>
    <row r="15" spans="2:11" s="1" customFormat="1" ht="15" customHeight="1">
      <c r="B15" s="223"/>
      <c r="C15" s="224"/>
      <c r="D15" s="340" t="s">
        <v>529</v>
      </c>
      <c r="E15" s="340"/>
      <c r="F15" s="340"/>
      <c r="G15" s="340"/>
      <c r="H15" s="340"/>
      <c r="I15" s="340"/>
      <c r="J15" s="340"/>
      <c r="K15" s="220"/>
    </row>
    <row r="16" spans="2:11" s="1" customFormat="1" ht="15" customHeight="1">
      <c r="B16" s="223"/>
      <c r="C16" s="224"/>
      <c r="D16" s="340" t="s">
        <v>530</v>
      </c>
      <c r="E16" s="340"/>
      <c r="F16" s="340"/>
      <c r="G16" s="340"/>
      <c r="H16" s="340"/>
      <c r="I16" s="340"/>
      <c r="J16" s="340"/>
      <c r="K16" s="220"/>
    </row>
    <row r="17" spans="2:11" s="1" customFormat="1" ht="15" customHeight="1">
      <c r="B17" s="223"/>
      <c r="C17" s="224"/>
      <c r="D17" s="340" t="s">
        <v>531</v>
      </c>
      <c r="E17" s="340"/>
      <c r="F17" s="340"/>
      <c r="G17" s="340"/>
      <c r="H17" s="340"/>
      <c r="I17" s="340"/>
      <c r="J17" s="340"/>
      <c r="K17" s="220"/>
    </row>
    <row r="18" spans="2:11" s="1" customFormat="1" ht="15" customHeight="1">
      <c r="B18" s="223"/>
      <c r="C18" s="224"/>
      <c r="D18" s="224"/>
      <c r="E18" s="226" t="s">
        <v>73</v>
      </c>
      <c r="F18" s="340" t="s">
        <v>532</v>
      </c>
      <c r="G18" s="340"/>
      <c r="H18" s="340"/>
      <c r="I18" s="340"/>
      <c r="J18" s="340"/>
      <c r="K18" s="220"/>
    </row>
    <row r="19" spans="2:11" s="1" customFormat="1" ht="15" customHeight="1">
      <c r="B19" s="223"/>
      <c r="C19" s="224"/>
      <c r="D19" s="224"/>
      <c r="E19" s="226" t="s">
        <v>533</v>
      </c>
      <c r="F19" s="340" t="s">
        <v>534</v>
      </c>
      <c r="G19" s="340"/>
      <c r="H19" s="340"/>
      <c r="I19" s="340"/>
      <c r="J19" s="340"/>
      <c r="K19" s="220"/>
    </row>
    <row r="20" spans="2:11" s="1" customFormat="1" ht="15" customHeight="1">
      <c r="B20" s="223"/>
      <c r="C20" s="224"/>
      <c r="D20" s="224"/>
      <c r="E20" s="226" t="s">
        <v>535</v>
      </c>
      <c r="F20" s="340" t="s">
        <v>536</v>
      </c>
      <c r="G20" s="340"/>
      <c r="H20" s="340"/>
      <c r="I20" s="340"/>
      <c r="J20" s="340"/>
      <c r="K20" s="220"/>
    </row>
    <row r="21" spans="2:11" s="1" customFormat="1" ht="15" customHeight="1">
      <c r="B21" s="223"/>
      <c r="C21" s="224"/>
      <c r="D21" s="224"/>
      <c r="E21" s="226" t="s">
        <v>537</v>
      </c>
      <c r="F21" s="340" t="s">
        <v>538</v>
      </c>
      <c r="G21" s="340"/>
      <c r="H21" s="340"/>
      <c r="I21" s="340"/>
      <c r="J21" s="340"/>
      <c r="K21" s="220"/>
    </row>
    <row r="22" spans="2:11" s="1" customFormat="1" ht="15" customHeight="1">
      <c r="B22" s="223"/>
      <c r="C22" s="224"/>
      <c r="D22" s="224"/>
      <c r="E22" s="226" t="s">
        <v>539</v>
      </c>
      <c r="F22" s="340" t="s">
        <v>540</v>
      </c>
      <c r="G22" s="340"/>
      <c r="H22" s="340"/>
      <c r="I22" s="340"/>
      <c r="J22" s="340"/>
      <c r="K22" s="220"/>
    </row>
    <row r="23" spans="2:11" s="1" customFormat="1" ht="15" customHeight="1">
      <c r="B23" s="223"/>
      <c r="C23" s="224"/>
      <c r="D23" s="224"/>
      <c r="E23" s="226" t="s">
        <v>541</v>
      </c>
      <c r="F23" s="340" t="s">
        <v>542</v>
      </c>
      <c r="G23" s="340"/>
      <c r="H23" s="340"/>
      <c r="I23" s="340"/>
      <c r="J23" s="340"/>
      <c r="K23" s="220"/>
    </row>
    <row r="24" spans="2:11" s="1" customFormat="1" ht="12.75" customHeight="1">
      <c r="B24" s="223"/>
      <c r="C24" s="224"/>
      <c r="D24" s="224"/>
      <c r="E24" s="224"/>
      <c r="F24" s="224"/>
      <c r="G24" s="224"/>
      <c r="H24" s="224"/>
      <c r="I24" s="224"/>
      <c r="J24" s="224"/>
      <c r="K24" s="220"/>
    </row>
    <row r="25" spans="2:11" s="1" customFormat="1" ht="15" customHeight="1">
      <c r="B25" s="223"/>
      <c r="C25" s="340" t="s">
        <v>543</v>
      </c>
      <c r="D25" s="340"/>
      <c r="E25" s="340"/>
      <c r="F25" s="340"/>
      <c r="G25" s="340"/>
      <c r="H25" s="340"/>
      <c r="I25" s="340"/>
      <c r="J25" s="340"/>
      <c r="K25" s="220"/>
    </row>
    <row r="26" spans="2:11" s="1" customFormat="1" ht="15" customHeight="1">
      <c r="B26" s="223"/>
      <c r="C26" s="340" t="s">
        <v>544</v>
      </c>
      <c r="D26" s="340"/>
      <c r="E26" s="340"/>
      <c r="F26" s="340"/>
      <c r="G26" s="340"/>
      <c r="H26" s="340"/>
      <c r="I26" s="340"/>
      <c r="J26" s="340"/>
      <c r="K26" s="220"/>
    </row>
    <row r="27" spans="2:11" s="1" customFormat="1" ht="15" customHeight="1">
      <c r="B27" s="223"/>
      <c r="C27" s="222"/>
      <c r="D27" s="340" t="s">
        <v>545</v>
      </c>
      <c r="E27" s="340"/>
      <c r="F27" s="340"/>
      <c r="G27" s="340"/>
      <c r="H27" s="340"/>
      <c r="I27" s="340"/>
      <c r="J27" s="340"/>
      <c r="K27" s="220"/>
    </row>
    <row r="28" spans="2:11" s="1" customFormat="1" ht="15" customHeight="1">
      <c r="B28" s="223"/>
      <c r="C28" s="224"/>
      <c r="D28" s="340" t="s">
        <v>546</v>
      </c>
      <c r="E28" s="340"/>
      <c r="F28" s="340"/>
      <c r="G28" s="340"/>
      <c r="H28" s="340"/>
      <c r="I28" s="340"/>
      <c r="J28" s="340"/>
      <c r="K28" s="220"/>
    </row>
    <row r="29" spans="2:11" s="1" customFormat="1" ht="12.75" customHeight="1">
      <c r="B29" s="223"/>
      <c r="C29" s="224"/>
      <c r="D29" s="224"/>
      <c r="E29" s="224"/>
      <c r="F29" s="224"/>
      <c r="G29" s="224"/>
      <c r="H29" s="224"/>
      <c r="I29" s="224"/>
      <c r="J29" s="224"/>
      <c r="K29" s="220"/>
    </row>
    <row r="30" spans="2:11" s="1" customFormat="1" ht="15" customHeight="1">
      <c r="B30" s="223"/>
      <c r="C30" s="224"/>
      <c r="D30" s="340" t="s">
        <v>547</v>
      </c>
      <c r="E30" s="340"/>
      <c r="F30" s="340"/>
      <c r="G30" s="340"/>
      <c r="H30" s="340"/>
      <c r="I30" s="340"/>
      <c r="J30" s="340"/>
      <c r="K30" s="220"/>
    </row>
    <row r="31" spans="2:11" s="1" customFormat="1" ht="15" customHeight="1">
      <c r="B31" s="223"/>
      <c r="C31" s="224"/>
      <c r="D31" s="340" t="s">
        <v>548</v>
      </c>
      <c r="E31" s="340"/>
      <c r="F31" s="340"/>
      <c r="G31" s="340"/>
      <c r="H31" s="340"/>
      <c r="I31" s="340"/>
      <c r="J31" s="340"/>
      <c r="K31" s="220"/>
    </row>
    <row r="32" spans="2:11" s="1" customFormat="1" ht="12.75" customHeight="1">
      <c r="B32" s="223"/>
      <c r="C32" s="224"/>
      <c r="D32" s="224"/>
      <c r="E32" s="224"/>
      <c r="F32" s="224"/>
      <c r="G32" s="224"/>
      <c r="H32" s="224"/>
      <c r="I32" s="224"/>
      <c r="J32" s="224"/>
      <c r="K32" s="220"/>
    </row>
    <row r="33" spans="2:11" s="1" customFormat="1" ht="15" customHeight="1">
      <c r="B33" s="223"/>
      <c r="C33" s="224"/>
      <c r="D33" s="340" t="s">
        <v>549</v>
      </c>
      <c r="E33" s="340"/>
      <c r="F33" s="340"/>
      <c r="G33" s="340"/>
      <c r="H33" s="340"/>
      <c r="I33" s="340"/>
      <c r="J33" s="340"/>
      <c r="K33" s="220"/>
    </row>
    <row r="34" spans="2:11" s="1" customFormat="1" ht="15" customHeight="1">
      <c r="B34" s="223"/>
      <c r="C34" s="224"/>
      <c r="D34" s="340" t="s">
        <v>550</v>
      </c>
      <c r="E34" s="340"/>
      <c r="F34" s="340"/>
      <c r="G34" s="340"/>
      <c r="H34" s="340"/>
      <c r="I34" s="340"/>
      <c r="J34" s="340"/>
      <c r="K34" s="220"/>
    </row>
    <row r="35" spans="2:11" s="1" customFormat="1" ht="15" customHeight="1">
      <c r="B35" s="223"/>
      <c r="C35" s="224"/>
      <c r="D35" s="340" t="s">
        <v>551</v>
      </c>
      <c r="E35" s="340"/>
      <c r="F35" s="340"/>
      <c r="G35" s="340"/>
      <c r="H35" s="340"/>
      <c r="I35" s="340"/>
      <c r="J35" s="340"/>
      <c r="K35" s="220"/>
    </row>
    <row r="36" spans="2:11" s="1" customFormat="1" ht="15" customHeight="1">
      <c r="B36" s="223"/>
      <c r="C36" s="224"/>
      <c r="D36" s="222"/>
      <c r="E36" s="225" t="s">
        <v>85</v>
      </c>
      <c r="F36" s="222"/>
      <c r="G36" s="340" t="s">
        <v>552</v>
      </c>
      <c r="H36" s="340"/>
      <c r="I36" s="340"/>
      <c r="J36" s="340"/>
      <c r="K36" s="220"/>
    </row>
    <row r="37" spans="2:11" s="1" customFormat="1" ht="30.75" customHeight="1">
      <c r="B37" s="223"/>
      <c r="C37" s="224"/>
      <c r="D37" s="222"/>
      <c r="E37" s="225" t="s">
        <v>553</v>
      </c>
      <c r="F37" s="222"/>
      <c r="G37" s="340" t="s">
        <v>554</v>
      </c>
      <c r="H37" s="340"/>
      <c r="I37" s="340"/>
      <c r="J37" s="340"/>
      <c r="K37" s="220"/>
    </row>
    <row r="38" spans="2:11" s="1" customFormat="1" ht="15" customHeight="1">
      <c r="B38" s="223"/>
      <c r="C38" s="224"/>
      <c r="D38" s="222"/>
      <c r="E38" s="225" t="s">
        <v>50</v>
      </c>
      <c r="F38" s="222"/>
      <c r="G38" s="340" t="s">
        <v>555</v>
      </c>
      <c r="H38" s="340"/>
      <c r="I38" s="340"/>
      <c r="J38" s="340"/>
      <c r="K38" s="220"/>
    </row>
    <row r="39" spans="2:11" s="1" customFormat="1" ht="15" customHeight="1">
      <c r="B39" s="223"/>
      <c r="C39" s="224"/>
      <c r="D39" s="222"/>
      <c r="E39" s="225" t="s">
        <v>51</v>
      </c>
      <c r="F39" s="222"/>
      <c r="G39" s="340" t="s">
        <v>556</v>
      </c>
      <c r="H39" s="340"/>
      <c r="I39" s="340"/>
      <c r="J39" s="340"/>
      <c r="K39" s="220"/>
    </row>
    <row r="40" spans="2:11" s="1" customFormat="1" ht="15" customHeight="1">
      <c r="B40" s="223"/>
      <c r="C40" s="224"/>
      <c r="D40" s="222"/>
      <c r="E40" s="225" t="s">
        <v>86</v>
      </c>
      <c r="F40" s="222"/>
      <c r="G40" s="340" t="s">
        <v>557</v>
      </c>
      <c r="H40" s="340"/>
      <c r="I40" s="340"/>
      <c r="J40" s="340"/>
      <c r="K40" s="220"/>
    </row>
    <row r="41" spans="2:11" s="1" customFormat="1" ht="15" customHeight="1">
      <c r="B41" s="223"/>
      <c r="C41" s="224"/>
      <c r="D41" s="222"/>
      <c r="E41" s="225" t="s">
        <v>87</v>
      </c>
      <c r="F41" s="222"/>
      <c r="G41" s="340" t="s">
        <v>558</v>
      </c>
      <c r="H41" s="340"/>
      <c r="I41" s="340"/>
      <c r="J41" s="340"/>
      <c r="K41" s="220"/>
    </row>
    <row r="42" spans="2:11" s="1" customFormat="1" ht="15" customHeight="1">
      <c r="B42" s="223"/>
      <c r="C42" s="224"/>
      <c r="D42" s="222"/>
      <c r="E42" s="225" t="s">
        <v>559</v>
      </c>
      <c r="F42" s="222"/>
      <c r="G42" s="340" t="s">
        <v>560</v>
      </c>
      <c r="H42" s="340"/>
      <c r="I42" s="340"/>
      <c r="J42" s="340"/>
      <c r="K42" s="220"/>
    </row>
    <row r="43" spans="2:11" s="1" customFormat="1" ht="15" customHeight="1">
      <c r="B43" s="223"/>
      <c r="C43" s="224"/>
      <c r="D43" s="222"/>
      <c r="E43" s="225"/>
      <c r="F43" s="222"/>
      <c r="G43" s="340" t="s">
        <v>561</v>
      </c>
      <c r="H43" s="340"/>
      <c r="I43" s="340"/>
      <c r="J43" s="340"/>
      <c r="K43" s="220"/>
    </row>
    <row r="44" spans="2:11" s="1" customFormat="1" ht="15" customHeight="1">
      <c r="B44" s="223"/>
      <c r="C44" s="224"/>
      <c r="D44" s="222"/>
      <c r="E44" s="225" t="s">
        <v>562</v>
      </c>
      <c r="F44" s="222"/>
      <c r="G44" s="340" t="s">
        <v>563</v>
      </c>
      <c r="H44" s="340"/>
      <c r="I44" s="340"/>
      <c r="J44" s="340"/>
      <c r="K44" s="220"/>
    </row>
    <row r="45" spans="2:11" s="1" customFormat="1" ht="15" customHeight="1">
      <c r="B45" s="223"/>
      <c r="C45" s="224"/>
      <c r="D45" s="222"/>
      <c r="E45" s="225" t="s">
        <v>89</v>
      </c>
      <c r="F45" s="222"/>
      <c r="G45" s="340" t="s">
        <v>564</v>
      </c>
      <c r="H45" s="340"/>
      <c r="I45" s="340"/>
      <c r="J45" s="340"/>
      <c r="K45" s="220"/>
    </row>
    <row r="46" spans="2:11" s="1" customFormat="1" ht="12.75" customHeight="1">
      <c r="B46" s="223"/>
      <c r="C46" s="224"/>
      <c r="D46" s="222"/>
      <c r="E46" s="222"/>
      <c r="F46" s="222"/>
      <c r="G46" s="222"/>
      <c r="H46" s="222"/>
      <c r="I46" s="222"/>
      <c r="J46" s="222"/>
      <c r="K46" s="220"/>
    </row>
    <row r="47" spans="2:11" s="1" customFormat="1" ht="15" customHeight="1">
      <c r="B47" s="223"/>
      <c r="C47" s="224"/>
      <c r="D47" s="340" t="s">
        <v>565</v>
      </c>
      <c r="E47" s="340"/>
      <c r="F47" s="340"/>
      <c r="G47" s="340"/>
      <c r="H47" s="340"/>
      <c r="I47" s="340"/>
      <c r="J47" s="340"/>
      <c r="K47" s="220"/>
    </row>
    <row r="48" spans="2:11" s="1" customFormat="1" ht="15" customHeight="1">
      <c r="B48" s="223"/>
      <c r="C48" s="224"/>
      <c r="D48" s="224"/>
      <c r="E48" s="340" t="s">
        <v>566</v>
      </c>
      <c r="F48" s="340"/>
      <c r="G48" s="340"/>
      <c r="H48" s="340"/>
      <c r="I48" s="340"/>
      <c r="J48" s="340"/>
      <c r="K48" s="220"/>
    </row>
    <row r="49" spans="2:11" s="1" customFormat="1" ht="15" customHeight="1">
      <c r="B49" s="223"/>
      <c r="C49" s="224"/>
      <c r="D49" s="224"/>
      <c r="E49" s="340" t="s">
        <v>567</v>
      </c>
      <c r="F49" s="340"/>
      <c r="G49" s="340"/>
      <c r="H49" s="340"/>
      <c r="I49" s="340"/>
      <c r="J49" s="340"/>
      <c r="K49" s="220"/>
    </row>
    <row r="50" spans="2:11" s="1" customFormat="1" ht="15" customHeight="1">
      <c r="B50" s="223"/>
      <c r="C50" s="224"/>
      <c r="D50" s="224"/>
      <c r="E50" s="340" t="s">
        <v>568</v>
      </c>
      <c r="F50" s="340"/>
      <c r="G50" s="340"/>
      <c r="H50" s="340"/>
      <c r="I50" s="340"/>
      <c r="J50" s="340"/>
      <c r="K50" s="220"/>
    </row>
    <row r="51" spans="2:11" s="1" customFormat="1" ht="15" customHeight="1">
      <c r="B51" s="223"/>
      <c r="C51" s="224"/>
      <c r="D51" s="340" t="s">
        <v>569</v>
      </c>
      <c r="E51" s="340"/>
      <c r="F51" s="340"/>
      <c r="G51" s="340"/>
      <c r="H51" s="340"/>
      <c r="I51" s="340"/>
      <c r="J51" s="340"/>
      <c r="K51" s="220"/>
    </row>
    <row r="52" spans="2:11" s="1" customFormat="1" ht="25.5" customHeight="1">
      <c r="B52" s="219"/>
      <c r="C52" s="342" t="s">
        <v>570</v>
      </c>
      <c r="D52" s="342"/>
      <c r="E52" s="342"/>
      <c r="F52" s="342"/>
      <c r="G52" s="342"/>
      <c r="H52" s="342"/>
      <c r="I52" s="342"/>
      <c r="J52" s="342"/>
      <c r="K52" s="220"/>
    </row>
    <row r="53" spans="2:11" s="1" customFormat="1" ht="5.25" customHeight="1">
      <c r="B53" s="219"/>
      <c r="C53" s="221"/>
      <c r="D53" s="221"/>
      <c r="E53" s="221"/>
      <c r="F53" s="221"/>
      <c r="G53" s="221"/>
      <c r="H53" s="221"/>
      <c r="I53" s="221"/>
      <c r="J53" s="221"/>
      <c r="K53" s="220"/>
    </row>
    <row r="54" spans="2:11" s="1" customFormat="1" ht="15" customHeight="1">
      <c r="B54" s="219"/>
      <c r="C54" s="340" t="s">
        <v>571</v>
      </c>
      <c r="D54" s="340"/>
      <c r="E54" s="340"/>
      <c r="F54" s="340"/>
      <c r="G54" s="340"/>
      <c r="H54" s="340"/>
      <c r="I54" s="340"/>
      <c r="J54" s="340"/>
      <c r="K54" s="220"/>
    </row>
    <row r="55" spans="2:11" s="1" customFormat="1" ht="15" customHeight="1">
      <c r="B55" s="219"/>
      <c r="C55" s="340" t="s">
        <v>572</v>
      </c>
      <c r="D55" s="340"/>
      <c r="E55" s="340"/>
      <c r="F55" s="340"/>
      <c r="G55" s="340"/>
      <c r="H55" s="340"/>
      <c r="I55" s="340"/>
      <c r="J55" s="340"/>
      <c r="K55" s="220"/>
    </row>
    <row r="56" spans="2:11" s="1" customFormat="1" ht="12.75" customHeight="1">
      <c r="B56" s="219"/>
      <c r="C56" s="222"/>
      <c r="D56" s="222"/>
      <c r="E56" s="222"/>
      <c r="F56" s="222"/>
      <c r="G56" s="222"/>
      <c r="H56" s="222"/>
      <c r="I56" s="222"/>
      <c r="J56" s="222"/>
      <c r="K56" s="220"/>
    </row>
    <row r="57" spans="2:11" s="1" customFormat="1" ht="15" customHeight="1">
      <c r="B57" s="219"/>
      <c r="C57" s="340" t="s">
        <v>573</v>
      </c>
      <c r="D57" s="340"/>
      <c r="E57" s="340"/>
      <c r="F57" s="340"/>
      <c r="G57" s="340"/>
      <c r="H57" s="340"/>
      <c r="I57" s="340"/>
      <c r="J57" s="340"/>
      <c r="K57" s="220"/>
    </row>
    <row r="58" spans="2:11" s="1" customFormat="1" ht="15" customHeight="1">
      <c r="B58" s="219"/>
      <c r="C58" s="224"/>
      <c r="D58" s="340" t="s">
        <v>574</v>
      </c>
      <c r="E58" s="340"/>
      <c r="F58" s="340"/>
      <c r="G58" s="340"/>
      <c r="H58" s="340"/>
      <c r="I58" s="340"/>
      <c r="J58" s="340"/>
      <c r="K58" s="220"/>
    </row>
    <row r="59" spans="2:11" s="1" customFormat="1" ht="15" customHeight="1">
      <c r="B59" s="219"/>
      <c r="C59" s="224"/>
      <c r="D59" s="340" t="s">
        <v>575</v>
      </c>
      <c r="E59" s="340"/>
      <c r="F59" s="340"/>
      <c r="G59" s="340"/>
      <c r="H59" s="340"/>
      <c r="I59" s="340"/>
      <c r="J59" s="340"/>
      <c r="K59" s="220"/>
    </row>
    <row r="60" spans="2:11" s="1" customFormat="1" ht="15" customHeight="1">
      <c r="B60" s="219"/>
      <c r="C60" s="224"/>
      <c r="D60" s="340" t="s">
        <v>576</v>
      </c>
      <c r="E60" s="340"/>
      <c r="F60" s="340"/>
      <c r="G60" s="340"/>
      <c r="H60" s="340"/>
      <c r="I60" s="340"/>
      <c r="J60" s="340"/>
      <c r="K60" s="220"/>
    </row>
    <row r="61" spans="2:11" s="1" customFormat="1" ht="15" customHeight="1">
      <c r="B61" s="219"/>
      <c r="C61" s="224"/>
      <c r="D61" s="340" t="s">
        <v>577</v>
      </c>
      <c r="E61" s="340"/>
      <c r="F61" s="340"/>
      <c r="G61" s="340"/>
      <c r="H61" s="340"/>
      <c r="I61" s="340"/>
      <c r="J61" s="340"/>
      <c r="K61" s="220"/>
    </row>
    <row r="62" spans="2:11" s="1" customFormat="1" ht="15" customHeight="1">
      <c r="B62" s="219"/>
      <c r="C62" s="224"/>
      <c r="D62" s="344" t="s">
        <v>578</v>
      </c>
      <c r="E62" s="344"/>
      <c r="F62" s="344"/>
      <c r="G62" s="344"/>
      <c r="H62" s="344"/>
      <c r="I62" s="344"/>
      <c r="J62" s="344"/>
      <c r="K62" s="220"/>
    </row>
    <row r="63" spans="2:11" s="1" customFormat="1" ht="15" customHeight="1">
      <c r="B63" s="219"/>
      <c r="C63" s="224"/>
      <c r="D63" s="340" t="s">
        <v>579</v>
      </c>
      <c r="E63" s="340"/>
      <c r="F63" s="340"/>
      <c r="G63" s="340"/>
      <c r="H63" s="340"/>
      <c r="I63" s="340"/>
      <c r="J63" s="340"/>
      <c r="K63" s="220"/>
    </row>
    <row r="64" spans="2:11" s="1" customFormat="1" ht="12.75" customHeight="1">
      <c r="B64" s="219"/>
      <c r="C64" s="224"/>
      <c r="D64" s="224"/>
      <c r="E64" s="227"/>
      <c r="F64" s="224"/>
      <c r="G64" s="224"/>
      <c r="H64" s="224"/>
      <c r="I64" s="224"/>
      <c r="J64" s="224"/>
      <c r="K64" s="220"/>
    </row>
    <row r="65" spans="2:11" s="1" customFormat="1" ht="15" customHeight="1">
      <c r="B65" s="219"/>
      <c r="C65" s="224"/>
      <c r="D65" s="340" t="s">
        <v>580</v>
      </c>
      <c r="E65" s="340"/>
      <c r="F65" s="340"/>
      <c r="G65" s="340"/>
      <c r="H65" s="340"/>
      <c r="I65" s="340"/>
      <c r="J65" s="340"/>
      <c r="K65" s="220"/>
    </row>
    <row r="66" spans="2:11" s="1" customFormat="1" ht="15" customHeight="1">
      <c r="B66" s="219"/>
      <c r="C66" s="224"/>
      <c r="D66" s="344" t="s">
        <v>581</v>
      </c>
      <c r="E66" s="344"/>
      <c r="F66" s="344"/>
      <c r="G66" s="344"/>
      <c r="H66" s="344"/>
      <c r="I66" s="344"/>
      <c r="J66" s="344"/>
      <c r="K66" s="220"/>
    </row>
    <row r="67" spans="2:11" s="1" customFormat="1" ht="15" customHeight="1">
      <c r="B67" s="219"/>
      <c r="C67" s="224"/>
      <c r="D67" s="340" t="s">
        <v>582</v>
      </c>
      <c r="E67" s="340"/>
      <c r="F67" s="340"/>
      <c r="G67" s="340"/>
      <c r="H67" s="340"/>
      <c r="I67" s="340"/>
      <c r="J67" s="340"/>
      <c r="K67" s="220"/>
    </row>
    <row r="68" spans="2:11" s="1" customFormat="1" ht="15" customHeight="1">
      <c r="B68" s="219"/>
      <c r="C68" s="224"/>
      <c r="D68" s="340" t="s">
        <v>583</v>
      </c>
      <c r="E68" s="340"/>
      <c r="F68" s="340"/>
      <c r="G68" s="340"/>
      <c r="H68" s="340"/>
      <c r="I68" s="340"/>
      <c r="J68" s="340"/>
      <c r="K68" s="220"/>
    </row>
    <row r="69" spans="2:11" s="1" customFormat="1" ht="15" customHeight="1">
      <c r="B69" s="219"/>
      <c r="C69" s="224"/>
      <c r="D69" s="340" t="s">
        <v>584</v>
      </c>
      <c r="E69" s="340"/>
      <c r="F69" s="340"/>
      <c r="G69" s="340"/>
      <c r="H69" s="340"/>
      <c r="I69" s="340"/>
      <c r="J69" s="340"/>
      <c r="K69" s="220"/>
    </row>
    <row r="70" spans="2:11" s="1" customFormat="1" ht="15" customHeight="1">
      <c r="B70" s="219"/>
      <c r="C70" s="224"/>
      <c r="D70" s="340" t="s">
        <v>585</v>
      </c>
      <c r="E70" s="340"/>
      <c r="F70" s="340"/>
      <c r="G70" s="340"/>
      <c r="H70" s="340"/>
      <c r="I70" s="340"/>
      <c r="J70" s="340"/>
      <c r="K70" s="220"/>
    </row>
    <row r="71" spans="2:11" s="1" customFormat="1" ht="12.75" customHeight="1">
      <c r="B71" s="228"/>
      <c r="C71" s="229"/>
      <c r="D71" s="229"/>
      <c r="E71" s="229"/>
      <c r="F71" s="229"/>
      <c r="G71" s="229"/>
      <c r="H71" s="229"/>
      <c r="I71" s="229"/>
      <c r="J71" s="229"/>
      <c r="K71" s="230"/>
    </row>
    <row r="72" spans="2:11" s="1" customFormat="1" ht="18.75" customHeight="1">
      <c r="B72" s="231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s="1" customFormat="1" ht="18.75" customHeight="1">
      <c r="B73" s="232"/>
      <c r="C73" s="232"/>
      <c r="D73" s="232"/>
      <c r="E73" s="232"/>
      <c r="F73" s="232"/>
      <c r="G73" s="232"/>
      <c r="H73" s="232"/>
      <c r="I73" s="232"/>
      <c r="J73" s="232"/>
      <c r="K73" s="232"/>
    </row>
    <row r="74" spans="2:11" s="1" customFormat="1" ht="7.5" customHeight="1">
      <c r="B74" s="233"/>
      <c r="C74" s="234"/>
      <c r="D74" s="234"/>
      <c r="E74" s="234"/>
      <c r="F74" s="234"/>
      <c r="G74" s="234"/>
      <c r="H74" s="234"/>
      <c r="I74" s="234"/>
      <c r="J74" s="234"/>
      <c r="K74" s="235"/>
    </row>
    <row r="75" spans="2:11" s="1" customFormat="1" ht="45" customHeight="1">
      <c r="B75" s="236"/>
      <c r="C75" s="343" t="s">
        <v>586</v>
      </c>
      <c r="D75" s="343"/>
      <c r="E75" s="343"/>
      <c r="F75" s="343"/>
      <c r="G75" s="343"/>
      <c r="H75" s="343"/>
      <c r="I75" s="343"/>
      <c r="J75" s="343"/>
      <c r="K75" s="237"/>
    </row>
    <row r="76" spans="2:11" s="1" customFormat="1" ht="17.25" customHeight="1">
      <c r="B76" s="236"/>
      <c r="C76" s="238" t="s">
        <v>587</v>
      </c>
      <c r="D76" s="238"/>
      <c r="E76" s="238"/>
      <c r="F76" s="238" t="s">
        <v>588</v>
      </c>
      <c r="G76" s="239"/>
      <c r="H76" s="238" t="s">
        <v>51</v>
      </c>
      <c r="I76" s="238" t="s">
        <v>54</v>
      </c>
      <c r="J76" s="238" t="s">
        <v>589</v>
      </c>
      <c r="K76" s="237"/>
    </row>
    <row r="77" spans="2:11" s="1" customFormat="1" ht="17.25" customHeight="1">
      <c r="B77" s="236"/>
      <c r="C77" s="240" t="s">
        <v>590</v>
      </c>
      <c r="D77" s="240"/>
      <c r="E77" s="240"/>
      <c r="F77" s="241" t="s">
        <v>591</v>
      </c>
      <c r="G77" s="242"/>
      <c r="H77" s="240"/>
      <c r="I77" s="240"/>
      <c r="J77" s="240" t="s">
        <v>592</v>
      </c>
      <c r="K77" s="237"/>
    </row>
    <row r="78" spans="2:11" s="1" customFormat="1" ht="5.25" customHeight="1">
      <c r="B78" s="236"/>
      <c r="C78" s="243"/>
      <c r="D78" s="243"/>
      <c r="E78" s="243"/>
      <c r="F78" s="243"/>
      <c r="G78" s="244"/>
      <c r="H78" s="243"/>
      <c r="I78" s="243"/>
      <c r="J78" s="243"/>
      <c r="K78" s="237"/>
    </row>
    <row r="79" spans="2:11" s="1" customFormat="1" ht="15" customHeight="1">
      <c r="B79" s="236"/>
      <c r="C79" s="225" t="s">
        <v>50</v>
      </c>
      <c r="D79" s="245"/>
      <c r="E79" s="245"/>
      <c r="F79" s="246" t="s">
        <v>593</v>
      </c>
      <c r="G79" s="247"/>
      <c r="H79" s="225" t="s">
        <v>594</v>
      </c>
      <c r="I79" s="225" t="s">
        <v>595</v>
      </c>
      <c r="J79" s="225">
        <v>20</v>
      </c>
      <c r="K79" s="237"/>
    </row>
    <row r="80" spans="2:11" s="1" customFormat="1" ht="15" customHeight="1">
      <c r="B80" s="236"/>
      <c r="C80" s="225" t="s">
        <v>596</v>
      </c>
      <c r="D80" s="225"/>
      <c r="E80" s="225"/>
      <c r="F80" s="246" t="s">
        <v>593</v>
      </c>
      <c r="G80" s="247"/>
      <c r="H80" s="225" t="s">
        <v>597</v>
      </c>
      <c r="I80" s="225" t="s">
        <v>595</v>
      </c>
      <c r="J80" s="225">
        <v>120</v>
      </c>
      <c r="K80" s="237"/>
    </row>
    <row r="81" spans="2:11" s="1" customFormat="1" ht="15" customHeight="1">
      <c r="B81" s="248"/>
      <c r="C81" s="225" t="s">
        <v>598</v>
      </c>
      <c r="D81" s="225"/>
      <c r="E81" s="225"/>
      <c r="F81" s="246" t="s">
        <v>599</v>
      </c>
      <c r="G81" s="247"/>
      <c r="H81" s="225" t="s">
        <v>600</v>
      </c>
      <c r="I81" s="225" t="s">
        <v>595</v>
      </c>
      <c r="J81" s="225">
        <v>50</v>
      </c>
      <c r="K81" s="237"/>
    </row>
    <row r="82" spans="2:11" s="1" customFormat="1" ht="15" customHeight="1">
      <c r="B82" s="248"/>
      <c r="C82" s="225" t="s">
        <v>601</v>
      </c>
      <c r="D82" s="225"/>
      <c r="E82" s="225"/>
      <c r="F82" s="246" t="s">
        <v>593</v>
      </c>
      <c r="G82" s="247"/>
      <c r="H82" s="225" t="s">
        <v>602</v>
      </c>
      <c r="I82" s="225" t="s">
        <v>603</v>
      </c>
      <c r="J82" s="225"/>
      <c r="K82" s="237"/>
    </row>
    <row r="83" spans="2:11" s="1" customFormat="1" ht="15" customHeight="1">
      <c r="B83" s="248"/>
      <c r="C83" s="249" t="s">
        <v>604</v>
      </c>
      <c r="D83" s="249"/>
      <c r="E83" s="249"/>
      <c r="F83" s="250" t="s">
        <v>599</v>
      </c>
      <c r="G83" s="249"/>
      <c r="H83" s="249" t="s">
        <v>605</v>
      </c>
      <c r="I83" s="249" t="s">
        <v>595</v>
      </c>
      <c r="J83" s="249">
        <v>15</v>
      </c>
      <c r="K83" s="237"/>
    </row>
    <row r="84" spans="2:11" s="1" customFormat="1" ht="15" customHeight="1">
      <c r="B84" s="248"/>
      <c r="C84" s="249" t="s">
        <v>606</v>
      </c>
      <c r="D84" s="249"/>
      <c r="E84" s="249"/>
      <c r="F84" s="250" t="s">
        <v>599</v>
      </c>
      <c r="G84" s="249"/>
      <c r="H84" s="249" t="s">
        <v>607</v>
      </c>
      <c r="I84" s="249" t="s">
        <v>595</v>
      </c>
      <c r="J84" s="249">
        <v>15</v>
      </c>
      <c r="K84" s="237"/>
    </row>
    <row r="85" spans="2:11" s="1" customFormat="1" ht="15" customHeight="1">
      <c r="B85" s="248"/>
      <c r="C85" s="249" t="s">
        <v>608</v>
      </c>
      <c r="D85" s="249"/>
      <c r="E85" s="249"/>
      <c r="F85" s="250" t="s">
        <v>599</v>
      </c>
      <c r="G85" s="249"/>
      <c r="H85" s="249" t="s">
        <v>609</v>
      </c>
      <c r="I85" s="249" t="s">
        <v>595</v>
      </c>
      <c r="J85" s="249">
        <v>20</v>
      </c>
      <c r="K85" s="237"/>
    </row>
    <row r="86" spans="2:11" s="1" customFormat="1" ht="15" customHeight="1">
      <c r="B86" s="248"/>
      <c r="C86" s="249" t="s">
        <v>610</v>
      </c>
      <c r="D86" s="249"/>
      <c r="E86" s="249"/>
      <c r="F86" s="250" t="s">
        <v>599</v>
      </c>
      <c r="G86" s="249"/>
      <c r="H86" s="249" t="s">
        <v>611</v>
      </c>
      <c r="I86" s="249" t="s">
        <v>595</v>
      </c>
      <c r="J86" s="249">
        <v>20</v>
      </c>
      <c r="K86" s="237"/>
    </row>
    <row r="87" spans="2:11" s="1" customFormat="1" ht="15" customHeight="1">
      <c r="B87" s="248"/>
      <c r="C87" s="225" t="s">
        <v>612</v>
      </c>
      <c r="D87" s="225"/>
      <c r="E87" s="225"/>
      <c r="F87" s="246" t="s">
        <v>599</v>
      </c>
      <c r="G87" s="247"/>
      <c r="H87" s="225" t="s">
        <v>613</v>
      </c>
      <c r="I87" s="225" t="s">
        <v>595</v>
      </c>
      <c r="J87" s="225">
        <v>50</v>
      </c>
      <c r="K87" s="237"/>
    </row>
    <row r="88" spans="2:11" s="1" customFormat="1" ht="15" customHeight="1">
      <c r="B88" s="248"/>
      <c r="C88" s="225" t="s">
        <v>614</v>
      </c>
      <c r="D88" s="225"/>
      <c r="E88" s="225"/>
      <c r="F88" s="246" t="s">
        <v>599</v>
      </c>
      <c r="G88" s="247"/>
      <c r="H88" s="225" t="s">
        <v>615</v>
      </c>
      <c r="I88" s="225" t="s">
        <v>595</v>
      </c>
      <c r="J88" s="225">
        <v>20</v>
      </c>
      <c r="K88" s="237"/>
    </row>
    <row r="89" spans="2:11" s="1" customFormat="1" ht="15" customHeight="1">
      <c r="B89" s="248"/>
      <c r="C89" s="225" t="s">
        <v>616</v>
      </c>
      <c r="D89" s="225"/>
      <c r="E89" s="225"/>
      <c r="F89" s="246" t="s">
        <v>599</v>
      </c>
      <c r="G89" s="247"/>
      <c r="H89" s="225" t="s">
        <v>617</v>
      </c>
      <c r="I89" s="225" t="s">
        <v>595</v>
      </c>
      <c r="J89" s="225">
        <v>20</v>
      </c>
      <c r="K89" s="237"/>
    </row>
    <row r="90" spans="2:11" s="1" customFormat="1" ht="15" customHeight="1">
      <c r="B90" s="248"/>
      <c r="C90" s="225" t="s">
        <v>618</v>
      </c>
      <c r="D90" s="225"/>
      <c r="E90" s="225"/>
      <c r="F90" s="246" t="s">
        <v>599</v>
      </c>
      <c r="G90" s="247"/>
      <c r="H90" s="225" t="s">
        <v>619</v>
      </c>
      <c r="I90" s="225" t="s">
        <v>595</v>
      </c>
      <c r="J90" s="225">
        <v>50</v>
      </c>
      <c r="K90" s="237"/>
    </row>
    <row r="91" spans="2:11" s="1" customFormat="1" ht="15" customHeight="1">
      <c r="B91" s="248"/>
      <c r="C91" s="225" t="s">
        <v>620</v>
      </c>
      <c r="D91" s="225"/>
      <c r="E91" s="225"/>
      <c r="F91" s="246" t="s">
        <v>599</v>
      </c>
      <c r="G91" s="247"/>
      <c r="H91" s="225" t="s">
        <v>620</v>
      </c>
      <c r="I91" s="225" t="s">
        <v>595</v>
      </c>
      <c r="J91" s="225">
        <v>50</v>
      </c>
      <c r="K91" s="237"/>
    </row>
    <row r="92" spans="2:11" s="1" customFormat="1" ht="15" customHeight="1">
      <c r="B92" s="248"/>
      <c r="C92" s="225" t="s">
        <v>621</v>
      </c>
      <c r="D92" s="225"/>
      <c r="E92" s="225"/>
      <c r="F92" s="246" t="s">
        <v>599</v>
      </c>
      <c r="G92" s="247"/>
      <c r="H92" s="225" t="s">
        <v>622</v>
      </c>
      <c r="I92" s="225" t="s">
        <v>595</v>
      </c>
      <c r="J92" s="225">
        <v>255</v>
      </c>
      <c r="K92" s="237"/>
    </row>
    <row r="93" spans="2:11" s="1" customFormat="1" ht="15" customHeight="1">
      <c r="B93" s="248"/>
      <c r="C93" s="225" t="s">
        <v>623</v>
      </c>
      <c r="D93" s="225"/>
      <c r="E93" s="225"/>
      <c r="F93" s="246" t="s">
        <v>593</v>
      </c>
      <c r="G93" s="247"/>
      <c r="H93" s="225" t="s">
        <v>624</v>
      </c>
      <c r="I93" s="225" t="s">
        <v>625</v>
      </c>
      <c r="J93" s="225"/>
      <c r="K93" s="237"/>
    </row>
    <row r="94" spans="2:11" s="1" customFormat="1" ht="15" customHeight="1">
      <c r="B94" s="248"/>
      <c r="C94" s="225" t="s">
        <v>626</v>
      </c>
      <c r="D94" s="225"/>
      <c r="E94" s="225"/>
      <c r="F94" s="246" t="s">
        <v>593</v>
      </c>
      <c r="G94" s="247"/>
      <c r="H94" s="225" t="s">
        <v>627</v>
      </c>
      <c r="I94" s="225" t="s">
        <v>628</v>
      </c>
      <c r="J94" s="225"/>
      <c r="K94" s="237"/>
    </row>
    <row r="95" spans="2:11" s="1" customFormat="1" ht="15" customHeight="1">
      <c r="B95" s="248"/>
      <c r="C95" s="225" t="s">
        <v>629</v>
      </c>
      <c r="D95" s="225"/>
      <c r="E95" s="225"/>
      <c r="F95" s="246" t="s">
        <v>593</v>
      </c>
      <c r="G95" s="247"/>
      <c r="H95" s="225" t="s">
        <v>629</v>
      </c>
      <c r="I95" s="225" t="s">
        <v>628</v>
      </c>
      <c r="J95" s="225"/>
      <c r="K95" s="237"/>
    </row>
    <row r="96" spans="2:11" s="1" customFormat="1" ht="15" customHeight="1">
      <c r="B96" s="248"/>
      <c r="C96" s="225" t="s">
        <v>35</v>
      </c>
      <c r="D96" s="225"/>
      <c r="E96" s="225"/>
      <c r="F96" s="246" t="s">
        <v>593</v>
      </c>
      <c r="G96" s="247"/>
      <c r="H96" s="225" t="s">
        <v>630</v>
      </c>
      <c r="I96" s="225" t="s">
        <v>628</v>
      </c>
      <c r="J96" s="225"/>
      <c r="K96" s="237"/>
    </row>
    <row r="97" spans="2:11" s="1" customFormat="1" ht="15" customHeight="1">
      <c r="B97" s="248"/>
      <c r="C97" s="225" t="s">
        <v>45</v>
      </c>
      <c r="D97" s="225"/>
      <c r="E97" s="225"/>
      <c r="F97" s="246" t="s">
        <v>593</v>
      </c>
      <c r="G97" s="247"/>
      <c r="H97" s="225" t="s">
        <v>631</v>
      </c>
      <c r="I97" s="225" t="s">
        <v>628</v>
      </c>
      <c r="J97" s="225"/>
      <c r="K97" s="237"/>
    </row>
    <row r="98" spans="2:11" s="1" customFormat="1" ht="15" customHeight="1">
      <c r="B98" s="251"/>
      <c r="C98" s="252"/>
      <c r="D98" s="252"/>
      <c r="E98" s="252"/>
      <c r="F98" s="252"/>
      <c r="G98" s="252"/>
      <c r="H98" s="252"/>
      <c r="I98" s="252"/>
      <c r="J98" s="252"/>
      <c r="K98" s="253"/>
    </row>
    <row r="99" spans="2:11" s="1" customFormat="1" ht="18.7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4"/>
    </row>
    <row r="100" spans="2:11" s="1" customFormat="1" ht="18.75" customHeight="1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</row>
    <row r="101" spans="2:11" s="1" customFormat="1" ht="7.5" customHeight="1">
      <c r="B101" s="233"/>
      <c r="C101" s="234"/>
      <c r="D101" s="234"/>
      <c r="E101" s="234"/>
      <c r="F101" s="234"/>
      <c r="G101" s="234"/>
      <c r="H101" s="234"/>
      <c r="I101" s="234"/>
      <c r="J101" s="234"/>
      <c r="K101" s="235"/>
    </row>
    <row r="102" spans="2:11" s="1" customFormat="1" ht="45" customHeight="1">
      <c r="B102" s="236"/>
      <c r="C102" s="343" t="s">
        <v>632</v>
      </c>
      <c r="D102" s="343"/>
      <c r="E102" s="343"/>
      <c r="F102" s="343"/>
      <c r="G102" s="343"/>
      <c r="H102" s="343"/>
      <c r="I102" s="343"/>
      <c r="J102" s="343"/>
      <c r="K102" s="237"/>
    </row>
    <row r="103" spans="2:11" s="1" customFormat="1" ht="17.25" customHeight="1">
      <c r="B103" s="236"/>
      <c r="C103" s="238" t="s">
        <v>587</v>
      </c>
      <c r="D103" s="238"/>
      <c r="E103" s="238"/>
      <c r="F103" s="238" t="s">
        <v>588</v>
      </c>
      <c r="G103" s="239"/>
      <c r="H103" s="238" t="s">
        <v>51</v>
      </c>
      <c r="I103" s="238" t="s">
        <v>54</v>
      </c>
      <c r="J103" s="238" t="s">
        <v>589</v>
      </c>
      <c r="K103" s="237"/>
    </row>
    <row r="104" spans="2:11" s="1" customFormat="1" ht="17.25" customHeight="1">
      <c r="B104" s="236"/>
      <c r="C104" s="240" t="s">
        <v>590</v>
      </c>
      <c r="D104" s="240"/>
      <c r="E104" s="240"/>
      <c r="F104" s="241" t="s">
        <v>591</v>
      </c>
      <c r="G104" s="242"/>
      <c r="H104" s="240"/>
      <c r="I104" s="240"/>
      <c r="J104" s="240" t="s">
        <v>592</v>
      </c>
      <c r="K104" s="237"/>
    </row>
    <row r="105" spans="2:11" s="1" customFormat="1" ht="5.25" customHeight="1">
      <c r="B105" s="236"/>
      <c r="C105" s="238"/>
      <c r="D105" s="238"/>
      <c r="E105" s="238"/>
      <c r="F105" s="238"/>
      <c r="G105" s="256"/>
      <c r="H105" s="238"/>
      <c r="I105" s="238"/>
      <c r="J105" s="238"/>
      <c r="K105" s="237"/>
    </row>
    <row r="106" spans="2:11" s="1" customFormat="1" ht="15" customHeight="1">
      <c r="B106" s="236"/>
      <c r="C106" s="225" t="s">
        <v>50</v>
      </c>
      <c r="D106" s="245"/>
      <c r="E106" s="245"/>
      <c r="F106" s="246" t="s">
        <v>593</v>
      </c>
      <c r="G106" s="225"/>
      <c r="H106" s="225" t="s">
        <v>633</v>
      </c>
      <c r="I106" s="225" t="s">
        <v>595</v>
      </c>
      <c r="J106" s="225">
        <v>20</v>
      </c>
      <c r="K106" s="237"/>
    </row>
    <row r="107" spans="2:11" s="1" customFormat="1" ht="15" customHeight="1">
      <c r="B107" s="236"/>
      <c r="C107" s="225" t="s">
        <v>596</v>
      </c>
      <c r="D107" s="225"/>
      <c r="E107" s="225"/>
      <c r="F107" s="246" t="s">
        <v>593</v>
      </c>
      <c r="G107" s="225"/>
      <c r="H107" s="225" t="s">
        <v>633</v>
      </c>
      <c r="I107" s="225" t="s">
        <v>595</v>
      </c>
      <c r="J107" s="225">
        <v>120</v>
      </c>
      <c r="K107" s="237"/>
    </row>
    <row r="108" spans="2:11" s="1" customFormat="1" ht="15" customHeight="1">
      <c r="B108" s="248"/>
      <c r="C108" s="225" t="s">
        <v>598</v>
      </c>
      <c r="D108" s="225"/>
      <c r="E108" s="225"/>
      <c r="F108" s="246" t="s">
        <v>599</v>
      </c>
      <c r="G108" s="225"/>
      <c r="H108" s="225" t="s">
        <v>633</v>
      </c>
      <c r="I108" s="225" t="s">
        <v>595</v>
      </c>
      <c r="J108" s="225">
        <v>50</v>
      </c>
      <c r="K108" s="237"/>
    </row>
    <row r="109" spans="2:11" s="1" customFormat="1" ht="15" customHeight="1">
      <c r="B109" s="248"/>
      <c r="C109" s="225" t="s">
        <v>601</v>
      </c>
      <c r="D109" s="225"/>
      <c r="E109" s="225"/>
      <c r="F109" s="246" t="s">
        <v>593</v>
      </c>
      <c r="G109" s="225"/>
      <c r="H109" s="225" t="s">
        <v>633</v>
      </c>
      <c r="I109" s="225" t="s">
        <v>603</v>
      </c>
      <c r="J109" s="225"/>
      <c r="K109" s="237"/>
    </row>
    <row r="110" spans="2:11" s="1" customFormat="1" ht="15" customHeight="1">
      <c r="B110" s="248"/>
      <c r="C110" s="225" t="s">
        <v>612</v>
      </c>
      <c r="D110" s="225"/>
      <c r="E110" s="225"/>
      <c r="F110" s="246" t="s">
        <v>599</v>
      </c>
      <c r="G110" s="225"/>
      <c r="H110" s="225" t="s">
        <v>633</v>
      </c>
      <c r="I110" s="225" t="s">
        <v>595</v>
      </c>
      <c r="J110" s="225">
        <v>50</v>
      </c>
      <c r="K110" s="237"/>
    </row>
    <row r="111" spans="2:11" s="1" customFormat="1" ht="15" customHeight="1">
      <c r="B111" s="248"/>
      <c r="C111" s="225" t="s">
        <v>620</v>
      </c>
      <c r="D111" s="225"/>
      <c r="E111" s="225"/>
      <c r="F111" s="246" t="s">
        <v>599</v>
      </c>
      <c r="G111" s="225"/>
      <c r="H111" s="225" t="s">
        <v>633</v>
      </c>
      <c r="I111" s="225" t="s">
        <v>595</v>
      </c>
      <c r="J111" s="225">
        <v>50</v>
      </c>
      <c r="K111" s="237"/>
    </row>
    <row r="112" spans="2:11" s="1" customFormat="1" ht="15" customHeight="1">
      <c r="B112" s="248"/>
      <c r="C112" s="225" t="s">
        <v>618</v>
      </c>
      <c r="D112" s="225"/>
      <c r="E112" s="225"/>
      <c r="F112" s="246" t="s">
        <v>599</v>
      </c>
      <c r="G112" s="225"/>
      <c r="H112" s="225" t="s">
        <v>633</v>
      </c>
      <c r="I112" s="225" t="s">
        <v>595</v>
      </c>
      <c r="J112" s="225">
        <v>50</v>
      </c>
      <c r="K112" s="237"/>
    </row>
    <row r="113" spans="2:11" s="1" customFormat="1" ht="15" customHeight="1">
      <c r="B113" s="248"/>
      <c r="C113" s="225" t="s">
        <v>50</v>
      </c>
      <c r="D113" s="225"/>
      <c r="E113" s="225"/>
      <c r="F113" s="246" t="s">
        <v>593</v>
      </c>
      <c r="G113" s="225"/>
      <c r="H113" s="225" t="s">
        <v>634</v>
      </c>
      <c r="I113" s="225" t="s">
        <v>595</v>
      </c>
      <c r="J113" s="225">
        <v>20</v>
      </c>
      <c r="K113" s="237"/>
    </row>
    <row r="114" spans="2:11" s="1" customFormat="1" ht="15" customHeight="1">
      <c r="B114" s="248"/>
      <c r="C114" s="225" t="s">
        <v>635</v>
      </c>
      <c r="D114" s="225"/>
      <c r="E114" s="225"/>
      <c r="F114" s="246" t="s">
        <v>593</v>
      </c>
      <c r="G114" s="225"/>
      <c r="H114" s="225" t="s">
        <v>636</v>
      </c>
      <c r="I114" s="225" t="s">
        <v>595</v>
      </c>
      <c r="J114" s="225">
        <v>120</v>
      </c>
      <c r="K114" s="237"/>
    </row>
    <row r="115" spans="2:11" s="1" customFormat="1" ht="15" customHeight="1">
      <c r="B115" s="248"/>
      <c r="C115" s="225" t="s">
        <v>35</v>
      </c>
      <c r="D115" s="225"/>
      <c r="E115" s="225"/>
      <c r="F115" s="246" t="s">
        <v>593</v>
      </c>
      <c r="G115" s="225"/>
      <c r="H115" s="225" t="s">
        <v>637</v>
      </c>
      <c r="I115" s="225" t="s">
        <v>628</v>
      </c>
      <c r="J115" s="225"/>
      <c r="K115" s="237"/>
    </row>
    <row r="116" spans="2:11" s="1" customFormat="1" ht="15" customHeight="1">
      <c r="B116" s="248"/>
      <c r="C116" s="225" t="s">
        <v>45</v>
      </c>
      <c r="D116" s="225"/>
      <c r="E116" s="225"/>
      <c r="F116" s="246" t="s">
        <v>593</v>
      </c>
      <c r="G116" s="225"/>
      <c r="H116" s="225" t="s">
        <v>638</v>
      </c>
      <c r="I116" s="225" t="s">
        <v>628</v>
      </c>
      <c r="J116" s="225"/>
      <c r="K116" s="237"/>
    </row>
    <row r="117" spans="2:11" s="1" customFormat="1" ht="15" customHeight="1">
      <c r="B117" s="248"/>
      <c r="C117" s="225" t="s">
        <v>54</v>
      </c>
      <c r="D117" s="225"/>
      <c r="E117" s="225"/>
      <c r="F117" s="246" t="s">
        <v>593</v>
      </c>
      <c r="G117" s="225"/>
      <c r="H117" s="225" t="s">
        <v>639</v>
      </c>
      <c r="I117" s="225" t="s">
        <v>640</v>
      </c>
      <c r="J117" s="225"/>
      <c r="K117" s="237"/>
    </row>
    <row r="118" spans="2:11" s="1" customFormat="1" ht="15" customHeight="1">
      <c r="B118" s="251"/>
      <c r="C118" s="257"/>
      <c r="D118" s="257"/>
      <c r="E118" s="257"/>
      <c r="F118" s="257"/>
      <c r="G118" s="257"/>
      <c r="H118" s="257"/>
      <c r="I118" s="257"/>
      <c r="J118" s="257"/>
      <c r="K118" s="253"/>
    </row>
    <row r="119" spans="2:11" s="1" customFormat="1" ht="18.75" customHeight="1">
      <c r="B119" s="258"/>
      <c r="C119" s="259"/>
      <c r="D119" s="259"/>
      <c r="E119" s="259"/>
      <c r="F119" s="260"/>
      <c r="G119" s="259"/>
      <c r="H119" s="259"/>
      <c r="I119" s="259"/>
      <c r="J119" s="259"/>
      <c r="K119" s="258"/>
    </row>
    <row r="120" spans="2:11" s="1" customFormat="1" ht="18.75" customHeight="1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2:11" s="1" customFormat="1" ht="7.5" customHeight="1">
      <c r="B121" s="261"/>
      <c r="C121" s="262"/>
      <c r="D121" s="262"/>
      <c r="E121" s="262"/>
      <c r="F121" s="262"/>
      <c r="G121" s="262"/>
      <c r="H121" s="262"/>
      <c r="I121" s="262"/>
      <c r="J121" s="262"/>
      <c r="K121" s="263"/>
    </row>
    <row r="122" spans="2:11" s="1" customFormat="1" ht="45" customHeight="1">
      <c r="B122" s="264"/>
      <c r="C122" s="341" t="s">
        <v>641</v>
      </c>
      <c r="D122" s="341"/>
      <c r="E122" s="341"/>
      <c r="F122" s="341"/>
      <c r="G122" s="341"/>
      <c r="H122" s="341"/>
      <c r="I122" s="341"/>
      <c r="J122" s="341"/>
      <c r="K122" s="265"/>
    </row>
    <row r="123" spans="2:11" s="1" customFormat="1" ht="17.25" customHeight="1">
      <c r="B123" s="266"/>
      <c r="C123" s="238" t="s">
        <v>587</v>
      </c>
      <c r="D123" s="238"/>
      <c r="E123" s="238"/>
      <c r="F123" s="238" t="s">
        <v>588</v>
      </c>
      <c r="G123" s="239"/>
      <c r="H123" s="238" t="s">
        <v>51</v>
      </c>
      <c r="I123" s="238" t="s">
        <v>54</v>
      </c>
      <c r="J123" s="238" t="s">
        <v>589</v>
      </c>
      <c r="K123" s="267"/>
    </row>
    <row r="124" spans="2:11" s="1" customFormat="1" ht="17.25" customHeight="1">
      <c r="B124" s="266"/>
      <c r="C124" s="240" t="s">
        <v>590</v>
      </c>
      <c r="D124" s="240"/>
      <c r="E124" s="240"/>
      <c r="F124" s="241" t="s">
        <v>591</v>
      </c>
      <c r="G124" s="242"/>
      <c r="H124" s="240"/>
      <c r="I124" s="240"/>
      <c r="J124" s="240" t="s">
        <v>592</v>
      </c>
      <c r="K124" s="267"/>
    </row>
    <row r="125" spans="2:11" s="1" customFormat="1" ht="5.25" customHeight="1">
      <c r="B125" s="268"/>
      <c r="C125" s="243"/>
      <c r="D125" s="243"/>
      <c r="E125" s="243"/>
      <c r="F125" s="243"/>
      <c r="G125" s="269"/>
      <c r="H125" s="243"/>
      <c r="I125" s="243"/>
      <c r="J125" s="243"/>
      <c r="K125" s="270"/>
    </row>
    <row r="126" spans="2:11" s="1" customFormat="1" ht="15" customHeight="1">
      <c r="B126" s="268"/>
      <c r="C126" s="225" t="s">
        <v>596</v>
      </c>
      <c r="D126" s="245"/>
      <c r="E126" s="245"/>
      <c r="F126" s="246" t="s">
        <v>593</v>
      </c>
      <c r="G126" s="225"/>
      <c r="H126" s="225" t="s">
        <v>633</v>
      </c>
      <c r="I126" s="225" t="s">
        <v>595</v>
      </c>
      <c r="J126" s="225">
        <v>120</v>
      </c>
      <c r="K126" s="271"/>
    </row>
    <row r="127" spans="2:11" s="1" customFormat="1" ht="15" customHeight="1">
      <c r="B127" s="268"/>
      <c r="C127" s="225" t="s">
        <v>642</v>
      </c>
      <c r="D127" s="225"/>
      <c r="E127" s="225"/>
      <c r="F127" s="246" t="s">
        <v>593</v>
      </c>
      <c r="G127" s="225"/>
      <c r="H127" s="225" t="s">
        <v>643</v>
      </c>
      <c r="I127" s="225" t="s">
        <v>595</v>
      </c>
      <c r="J127" s="225" t="s">
        <v>644</v>
      </c>
      <c r="K127" s="271"/>
    </row>
    <row r="128" spans="2:11" s="1" customFormat="1" ht="15" customHeight="1">
      <c r="B128" s="268"/>
      <c r="C128" s="225" t="s">
        <v>541</v>
      </c>
      <c r="D128" s="225"/>
      <c r="E128" s="225"/>
      <c r="F128" s="246" t="s">
        <v>593</v>
      </c>
      <c r="G128" s="225"/>
      <c r="H128" s="225" t="s">
        <v>645</v>
      </c>
      <c r="I128" s="225" t="s">
        <v>595</v>
      </c>
      <c r="J128" s="225" t="s">
        <v>644</v>
      </c>
      <c r="K128" s="271"/>
    </row>
    <row r="129" spans="2:11" s="1" customFormat="1" ht="15" customHeight="1">
      <c r="B129" s="268"/>
      <c r="C129" s="225" t="s">
        <v>604</v>
      </c>
      <c r="D129" s="225"/>
      <c r="E129" s="225"/>
      <c r="F129" s="246" t="s">
        <v>599</v>
      </c>
      <c r="G129" s="225"/>
      <c r="H129" s="225" t="s">
        <v>605</v>
      </c>
      <c r="I129" s="225" t="s">
        <v>595</v>
      </c>
      <c r="J129" s="225">
        <v>15</v>
      </c>
      <c r="K129" s="271"/>
    </row>
    <row r="130" spans="2:11" s="1" customFormat="1" ht="15" customHeight="1">
      <c r="B130" s="268"/>
      <c r="C130" s="249" t="s">
        <v>606</v>
      </c>
      <c r="D130" s="249"/>
      <c r="E130" s="249"/>
      <c r="F130" s="250" t="s">
        <v>599</v>
      </c>
      <c r="G130" s="249"/>
      <c r="H130" s="249" t="s">
        <v>607</v>
      </c>
      <c r="I130" s="249" t="s">
        <v>595</v>
      </c>
      <c r="J130" s="249">
        <v>15</v>
      </c>
      <c r="K130" s="271"/>
    </row>
    <row r="131" spans="2:11" s="1" customFormat="1" ht="15" customHeight="1">
      <c r="B131" s="268"/>
      <c r="C131" s="249" t="s">
        <v>608</v>
      </c>
      <c r="D131" s="249"/>
      <c r="E131" s="249"/>
      <c r="F131" s="250" t="s">
        <v>599</v>
      </c>
      <c r="G131" s="249"/>
      <c r="H131" s="249" t="s">
        <v>609</v>
      </c>
      <c r="I131" s="249" t="s">
        <v>595</v>
      </c>
      <c r="J131" s="249">
        <v>20</v>
      </c>
      <c r="K131" s="271"/>
    </row>
    <row r="132" spans="2:11" s="1" customFormat="1" ht="15" customHeight="1">
      <c r="B132" s="268"/>
      <c r="C132" s="249" t="s">
        <v>610</v>
      </c>
      <c r="D132" s="249"/>
      <c r="E132" s="249"/>
      <c r="F132" s="250" t="s">
        <v>599</v>
      </c>
      <c r="G132" s="249"/>
      <c r="H132" s="249" t="s">
        <v>611</v>
      </c>
      <c r="I132" s="249" t="s">
        <v>595</v>
      </c>
      <c r="J132" s="249">
        <v>20</v>
      </c>
      <c r="K132" s="271"/>
    </row>
    <row r="133" spans="2:11" s="1" customFormat="1" ht="15" customHeight="1">
      <c r="B133" s="268"/>
      <c r="C133" s="225" t="s">
        <v>598</v>
      </c>
      <c r="D133" s="225"/>
      <c r="E133" s="225"/>
      <c r="F133" s="246" t="s">
        <v>599</v>
      </c>
      <c r="G133" s="225"/>
      <c r="H133" s="225" t="s">
        <v>633</v>
      </c>
      <c r="I133" s="225" t="s">
        <v>595</v>
      </c>
      <c r="J133" s="225">
        <v>50</v>
      </c>
      <c r="K133" s="271"/>
    </row>
    <row r="134" spans="2:11" s="1" customFormat="1" ht="15" customHeight="1">
      <c r="B134" s="268"/>
      <c r="C134" s="225" t="s">
        <v>612</v>
      </c>
      <c r="D134" s="225"/>
      <c r="E134" s="225"/>
      <c r="F134" s="246" t="s">
        <v>599</v>
      </c>
      <c r="G134" s="225"/>
      <c r="H134" s="225" t="s">
        <v>633</v>
      </c>
      <c r="I134" s="225" t="s">
        <v>595</v>
      </c>
      <c r="J134" s="225">
        <v>50</v>
      </c>
      <c r="K134" s="271"/>
    </row>
    <row r="135" spans="2:11" s="1" customFormat="1" ht="15" customHeight="1">
      <c r="B135" s="268"/>
      <c r="C135" s="225" t="s">
        <v>618</v>
      </c>
      <c r="D135" s="225"/>
      <c r="E135" s="225"/>
      <c r="F135" s="246" t="s">
        <v>599</v>
      </c>
      <c r="G135" s="225"/>
      <c r="H135" s="225" t="s">
        <v>633</v>
      </c>
      <c r="I135" s="225" t="s">
        <v>595</v>
      </c>
      <c r="J135" s="225">
        <v>50</v>
      </c>
      <c r="K135" s="271"/>
    </row>
    <row r="136" spans="2:11" s="1" customFormat="1" ht="15" customHeight="1">
      <c r="B136" s="268"/>
      <c r="C136" s="225" t="s">
        <v>620</v>
      </c>
      <c r="D136" s="225"/>
      <c r="E136" s="225"/>
      <c r="F136" s="246" t="s">
        <v>599</v>
      </c>
      <c r="G136" s="225"/>
      <c r="H136" s="225" t="s">
        <v>633</v>
      </c>
      <c r="I136" s="225" t="s">
        <v>595</v>
      </c>
      <c r="J136" s="225">
        <v>50</v>
      </c>
      <c r="K136" s="271"/>
    </row>
    <row r="137" spans="2:11" s="1" customFormat="1" ht="15" customHeight="1">
      <c r="B137" s="268"/>
      <c r="C137" s="225" t="s">
        <v>621</v>
      </c>
      <c r="D137" s="225"/>
      <c r="E137" s="225"/>
      <c r="F137" s="246" t="s">
        <v>599</v>
      </c>
      <c r="G137" s="225"/>
      <c r="H137" s="225" t="s">
        <v>646</v>
      </c>
      <c r="I137" s="225" t="s">
        <v>595</v>
      </c>
      <c r="J137" s="225">
        <v>255</v>
      </c>
      <c r="K137" s="271"/>
    </row>
    <row r="138" spans="2:11" s="1" customFormat="1" ht="15" customHeight="1">
      <c r="B138" s="268"/>
      <c r="C138" s="225" t="s">
        <v>623</v>
      </c>
      <c r="D138" s="225"/>
      <c r="E138" s="225"/>
      <c r="F138" s="246" t="s">
        <v>593</v>
      </c>
      <c r="G138" s="225"/>
      <c r="H138" s="225" t="s">
        <v>647</v>
      </c>
      <c r="I138" s="225" t="s">
        <v>625</v>
      </c>
      <c r="J138" s="225"/>
      <c r="K138" s="271"/>
    </row>
    <row r="139" spans="2:11" s="1" customFormat="1" ht="15" customHeight="1">
      <c r="B139" s="268"/>
      <c r="C139" s="225" t="s">
        <v>626</v>
      </c>
      <c r="D139" s="225"/>
      <c r="E139" s="225"/>
      <c r="F139" s="246" t="s">
        <v>593</v>
      </c>
      <c r="G139" s="225"/>
      <c r="H139" s="225" t="s">
        <v>648</v>
      </c>
      <c r="I139" s="225" t="s">
        <v>628</v>
      </c>
      <c r="J139" s="225"/>
      <c r="K139" s="271"/>
    </row>
    <row r="140" spans="2:11" s="1" customFormat="1" ht="15" customHeight="1">
      <c r="B140" s="268"/>
      <c r="C140" s="225" t="s">
        <v>629</v>
      </c>
      <c r="D140" s="225"/>
      <c r="E140" s="225"/>
      <c r="F140" s="246" t="s">
        <v>593</v>
      </c>
      <c r="G140" s="225"/>
      <c r="H140" s="225" t="s">
        <v>629</v>
      </c>
      <c r="I140" s="225" t="s">
        <v>628</v>
      </c>
      <c r="J140" s="225"/>
      <c r="K140" s="271"/>
    </row>
    <row r="141" spans="2:11" s="1" customFormat="1" ht="15" customHeight="1">
      <c r="B141" s="268"/>
      <c r="C141" s="225" t="s">
        <v>35</v>
      </c>
      <c r="D141" s="225"/>
      <c r="E141" s="225"/>
      <c r="F141" s="246" t="s">
        <v>593</v>
      </c>
      <c r="G141" s="225"/>
      <c r="H141" s="225" t="s">
        <v>649</v>
      </c>
      <c r="I141" s="225" t="s">
        <v>628</v>
      </c>
      <c r="J141" s="225"/>
      <c r="K141" s="271"/>
    </row>
    <row r="142" spans="2:11" s="1" customFormat="1" ht="15" customHeight="1">
      <c r="B142" s="268"/>
      <c r="C142" s="225" t="s">
        <v>650</v>
      </c>
      <c r="D142" s="225"/>
      <c r="E142" s="225"/>
      <c r="F142" s="246" t="s">
        <v>593</v>
      </c>
      <c r="G142" s="225"/>
      <c r="H142" s="225" t="s">
        <v>651</v>
      </c>
      <c r="I142" s="225" t="s">
        <v>628</v>
      </c>
      <c r="J142" s="225"/>
      <c r="K142" s="271"/>
    </row>
    <row r="143" spans="2:11" s="1" customFormat="1" ht="15" customHeight="1">
      <c r="B143" s="272"/>
      <c r="C143" s="273"/>
      <c r="D143" s="273"/>
      <c r="E143" s="273"/>
      <c r="F143" s="273"/>
      <c r="G143" s="273"/>
      <c r="H143" s="273"/>
      <c r="I143" s="273"/>
      <c r="J143" s="273"/>
      <c r="K143" s="274"/>
    </row>
    <row r="144" spans="2:11" s="1" customFormat="1" ht="18.75" customHeight="1">
      <c r="B144" s="259"/>
      <c r="C144" s="259"/>
      <c r="D144" s="259"/>
      <c r="E144" s="259"/>
      <c r="F144" s="260"/>
      <c r="G144" s="259"/>
      <c r="H144" s="259"/>
      <c r="I144" s="259"/>
      <c r="J144" s="259"/>
      <c r="K144" s="259"/>
    </row>
    <row r="145" spans="2:11" s="1" customFormat="1" ht="18.75" customHeight="1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</row>
    <row r="146" spans="2:11" s="1" customFormat="1" ht="7.5" customHeight="1">
      <c r="B146" s="233"/>
      <c r="C146" s="234"/>
      <c r="D146" s="234"/>
      <c r="E146" s="234"/>
      <c r="F146" s="234"/>
      <c r="G146" s="234"/>
      <c r="H146" s="234"/>
      <c r="I146" s="234"/>
      <c r="J146" s="234"/>
      <c r="K146" s="235"/>
    </row>
    <row r="147" spans="2:11" s="1" customFormat="1" ht="45" customHeight="1">
      <c r="B147" s="236"/>
      <c r="C147" s="343" t="s">
        <v>652</v>
      </c>
      <c r="D147" s="343"/>
      <c r="E147" s="343"/>
      <c r="F147" s="343"/>
      <c r="G147" s="343"/>
      <c r="H147" s="343"/>
      <c r="I147" s="343"/>
      <c r="J147" s="343"/>
      <c r="K147" s="237"/>
    </row>
    <row r="148" spans="2:11" s="1" customFormat="1" ht="17.25" customHeight="1">
      <c r="B148" s="236"/>
      <c r="C148" s="238" t="s">
        <v>587</v>
      </c>
      <c r="D148" s="238"/>
      <c r="E148" s="238"/>
      <c r="F148" s="238" t="s">
        <v>588</v>
      </c>
      <c r="G148" s="239"/>
      <c r="H148" s="238" t="s">
        <v>51</v>
      </c>
      <c r="I148" s="238" t="s">
        <v>54</v>
      </c>
      <c r="J148" s="238" t="s">
        <v>589</v>
      </c>
      <c r="K148" s="237"/>
    </row>
    <row r="149" spans="2:11" s="1" customFormat="1" ht="17.25" customHeight="1">
      <c r="B149" s="236"/>
      <c r="C149" s="240" t="s">
        <v>590</v>
      </c>
      <c r="D149" s="240"/>
      <c r="E149" s="240"/>
      <c r="F149" s="241" t="s">
        <v>591</v>
      </c>
      <c r="G149" s="242"/>
      <c r="H149" s="240"/>
      <c r="I149" s="240"/>
      <c r="J149" s="240" t="s">
        <v>592</v>
      </c>
      <c r="K149" s="237"/>
    </row>
    <row r="150" spans="2:11" s="1" customFormat="1" ht="5.25" customHeight="1">
      <c r="B150" s="248"/>
      <c r="C150" s="243"/>
      <c r="D150" s="243"/>
      <c r="E150" s="243"/>
      <c r="F150" s="243"/>
      <c r="G150" s="244"/>
      <c r="H150" s="243"/>
      <c r="I150" s="243"/>
      <c r="J150" s="243"/>
      <c r="K150" s="271"/>
    </row>
    <row r="151" spans="2:11" s="1" customFormat="1" ht="15" customHeight="1">
      <c r="B151" s="248"/>
      <c r="C151" s="275" t="s">
        <v>596</v>
      </c>
      <c r="D151" s="225"/>
      <c r="E151" s="225"/>
      <c r="F151" s="276" t="s">
        <v>593</v>
      </c>
      <c r="G151" s="225"/>
      <c r="H151" s="275" t="s">
        <v>633</v>
      </c>
      <c r="I151" s="275" t="s">
        <v>595</v>
      </c>
      <c r="J151" s="275">
        <v>120</v>
      </c>
      <c r="K151" s="271"/>
    </row>
    <row r="152" spans="2:11" s="1" customFormat="1" ht="15" customHeight="1">
      <c r="B152" s="248"/>
      <c r="C152" s="275" t="s">
        <v>642</v>
      </c>
      <c r="D152" s="225"/>
      <c r="E152" s="225"/>
      <c r="F152" s="276" t="s">
        <v>593</v>
      </c>
      <c r="G152" s="225"/>
      <c r="H152" s="275" t="s">
        <v>653</v>
      </c>
      <c r="I152" s="275" t="s">
        <v>595</v>
      </c>
      <c r="J152" s="275" t="s">
        <v>644</v>
      </c>
      <c r="K152" s="271"/>
    </row>
    <row r="153" spans="2:11" s="1" customFormat="1" ht="15" customHeight="1">
      <c r="B153" s="248"/>
      <c r="C153" s="275" t="s">
        <v>541</v>
      </c>
      <c r="D153" s="225"/>
      <c r="E153" s="225"/>
      <c r="F153" s="276" t="s">
        <v>593</v>
      </c>
      <c r="G153" s="225"/>
      <c r="H153" s="275" t="s">
        <v>654</v>
      </c>
      <c r="I153" s="275" t="s">
        <v>595</v>
      </c>
      <c r="J153" s="275" t="s">
        <v>644</v>
      </c>
      <c r="K153" s="271"/>
    </row>
    <row r="154" spans="2:11" s="1" customFormat="1" ht="15" customHeight="1">
      <c r="B154" s="248"/>
      <c r="C154" s="275" t="s">
        <v>598</v>
      </c>
      <c r="D154" s="225"/>
      <c r="E154" s="225"/>
      <c r="F154" s="276" t="s">
        <v>599</v>
      </c>
      <c r="G154" s="225"/>
      <c r="H154" s="275" t="s">
        <v>633</v>
      </c>
      <c r="I154" s="275" t="s">
        <v>595</v>
      </c>
      <c r="J154" s="275">
        <v>50</v>
      </c>
      <c r="K154" s="271"/>
    </row>
    <row r="155" spans="2:11" s="1" customFormat="1" ht="15" customHeight="1">
      <c r="B155" s="248"/>
      <c r="C155" s="275" t="s">
        <v>601</v>
      </c>
      <c r="D155" s="225"/>
      <c r="E155" s="225"/>
      <c r="F155" s="276" t="s">
        <v>593</v>
      </c>
      <c r="G155" s="225"/>
      <c r="H155" s="275" t="s">
        <v>633</v>
      </c>
      <c r="I155" s="275" t="s">
        <v>603</v>
      </c>
      <c r="J155" s="275"/>
      <c r="K155" s="271"/>
    </row>
    <row r="156" spans="2:11" s="1" customFormat="1" ht="15" customHeight="1">
      <c r="B156" s="248"/>
      <c r="C156" s="275" t="s">
        <v>612</v>
      </c>
      <c r="D156" s="225"/>
      <c r="E156" s="225"/>
      <c r="F156" s="276" t="s">
        <v>599</v>
      </c>
      <c r="G156" s="225"/>
      <c r="H156" s="275" t="s">
        <v>633</v>
      </c>
      <c r="I156" s="275" t="s">
        <v>595</v>
      </c>
      <c r="J156" s="275">
        <v>50</v>
      </c>
      <c r="K156" s="271"/>
    </row>
    <row r="157" spans="2:11" s="1" customFormat="1" ht="15" customHeight="1">
      <c r="B157" s="248"/>
      <c r="C157" s="275" t="s">
        <v>620</v>
      </c>
      <c r="D157" s="225"/>
      <c r="E157" s="225"/>
      <c r="F157" s="276" t="s">
        <v>599</v>
      </c>
      <c r="G157" s="225"/>
      <c r="H157" s="275" t="s">
        <v>633</v>
      </c>
      <c r="I157" s="275" t="s">
        <v>595</v>
      </c>
      <c r="J157" s="275">
        <v>50</v>
      </c>
      <c r="K157" s="271"/>
    </row>
    <row r="158" spans="2:11" s="1" customFormat="1" ht="15" customHeight="1">
      <c r="B158" s="248"/>
      <c r="C158" s="275" t="s">
        <v>618</v>
      </c>
      <c r="D158" s="225"/>
      <c r="E158" s="225"/>
      <c r="F158" s="276" t="s">
        <v>599</v>
      </c>
      <c r="G158" s="225"/>
      <c r="H158" s="275" t="s">
        <v>633</v>
      </c>
      <c r="I158" s="275" t="s">
        <v>595</v>
      </c>
      <c r="J158" s="275">
        <v>50</v>
      </c>
      <c r="K158" s="271"/>
    </row>
    <row r="159" spans="2:11" s="1" customFormat="1" ht="15" customHeight="1">
      <c r="B159" s="248"/>
      <c r="C159" s="275" t="s">
        <v>79</v>
      </c>
      <c r="D159" s="225"/>
      <c r="E159" s="225"/>
      <c r="F159" s="276" t="s">
        <v>593</v>
      </c>
      <c r="G159" s="225"/>
      <c r="H159" s="275" t="s">
        <v>655</v>
      </c>
      <c r="I159" s="275" t="s">
        <v>595</v>
      </c>
      <c r="J159" s="275" t="s">
        <v>656</v>
      </c>
      <c r="K159" s="271"/>
    </row>
    <row r="160" spans="2:11" s="1" customFormat="1" ht="15" customHeight="1">
      <c r="B160" s="248"/>
      <c r="C160" s="275" t="s">
        <v>657</v>
      </c>
      <c r="D160" s="225"/>
      <c r="E160" s="225"/>
      <c r="F160" s="276" t="s">
        <v>593</v>
      </c>
      <c r="G160" s="225"/>
      <c r="H160" s="275" t="s">
        <v>658</v>
      </c>
      <c r="I160" s="275" t="s">
        <v>628</v>
      </c>
      <c r="J160" s="275"/>
      <c r="K160" s="271"/>
    </row>
    <row r="161" spans="2:11" s="1" customFormat="1" ht="15" customHeight="1">
      <c r="B161" s="277"/>
      <c r="C161" s="257"/>
      <c r="D161" s="257"/>
      <c r="E161" s="257"/>
      <c r="F161" s="257"/>
      <c r="G161" s="257"/>
      <c r="H161" s="257"/>
      <c r="I161" s="257"/>
      <c r="J161" s="257"/>
      <c r="K161" s="278"/>
    </row>
    <row r="162" spans="2:11" s="1" customFormat="1" ht="18.75" customHeight="1">
      <c r="B162" s="259"/>
      <c r="C162" s="269"/>
      <c r="D162" s="269"/>
      <c r="E162" s="269"/>
      <c r="F162" s="279"/>
      <c r="G162" s="269"/>
      <c r="H162" s="269"/>
      <c r="I162" s="269"/>
      <c r="J162" s="269"/>
      <c r="K162" s="259"/>
    </row>
    <row r="163" spans="2:11" s="1" customFormat="1" ht="18.75" customHeight="1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</row>
    <row r="164" spans="2:11" s="1" customFormat="1" ht="7.5" customHeight="1">
      <c r="B164" s="214"/>
      <c r="C164" s="215"/>
      <c r="D164" s="215"/>
      <c r="E164" s="215"/>
      <c r="F164" s="215"/>
      <c r="G164" s="215"/>
      <c r="H164" s="215"/>
      <c r="I164" s="215"/>
      <c r="J164" s="215"/>
      <c r="K164" s="216"/>
    </row>
    <row r="165" spans="2:11" s="1" customFormat="1" ht="45" customHeight="1">
      <c r="B165" s="217"/>
      <c r="C165" s="341" t="s">
        <v>659</v>
      </c>
      <c r="D165" s="341"/>
      <c r="E165" s="341"/>
      <c r="F165" s="341"/>
      <c r="G165" s="341"/>
      <c r="H165" s="341"/>
      <c r="I165" s="341"/>
      <c r="J165" s="341"/>
      <c r="K165" s="218"/>
    </row>
    <row r="166" spans="2:11" s="1" customFormat="1" ht="17.25" customHeight="1">
      <c r="B166" s="217"/>
      <c r="C166" s="238" t="s">
        <v>587</v>
      </c>
      <c r="D166" s="238"/>
      <c r="E166" s="238"/>
      <c r="F166" s="238" t="s">
        <v>588</v>
      </c>
      <c r="G166" s="280"/>
      <c r="H166" s="281" t="s">
        <v>51</v>
      </c>
      <c r="I166" s="281" t="s">
        <v>54</v>
      </c>
      <c r="J166" s="238" t="s">
        <v>589</v>
      </c>
      <c r="K166" s="218"/>
    </row>
    <row r="167" spans="2:11" s="1" customFormat="1" ht="17.25" customHeight="1">
      <c r="B167" s="219"/>
      <c r="C167" s="240" t="s">
        <v>590</v>
      </c>
      <c r="D167" s="240"/>
      <c r="E167" s="240"/>
      <c r="F167" s="241" t="s">
        <v>591</v>
      </c>
      <c r="G167" s="282"/>
      <c r="H167" s="283"/>
      <c r="I167" s="283"/>
      <c r="J167" s="240" t="s">
        <v>592</v>
      </c>
      <c r="K167" s="220"/>
    </row>
    <row r="168" spans="2:11" s="1" customFormat="1" ht="5.25" customHeight="1">
      <c r="B168" s="248"/>
      <c r="C168" s="243"/>
      <c r="D168" s="243"/>
      <c r="E168" s="243"/>
      <c r="F168" s="243"/>
      <c r="G168" s="244"/>
      <c r="H168" s="243"/>
      <c r="I168" s="243"/>
      <c r="J168" s="243"/>
      <c r="K168" s="271"/>
    </row>
    <row r="169" spans="2:11" s="1" customFormat="1" ht="15" customHeight="1">
      <c r="B169" s="248"/>
      <c r="C169" s="225" t="s">
        <v>596</v>
      </c>
      <c r="D169" s="225"/>
      <c r="E169" s="225"/>
      <c r="F169" s="246" t="s">
        <v>593</v>
      </c>
      <c r="G169" s="225"/>
      <c r="H169" s="225" t="s">
        <v>633</v>
      </c>
      <c r="I169" s="225" t="s">
        <v>595</v>
      </c>
      <c r="J169" s="225">
        <v>120</v>
      </c>
      <c r="K169" s="271"/>
    </row>
    <row r="170" spans="2:11" s="1" customFormat="1" ht="15" customHeight="1">
      <c r="B170" s="248"/>
      <c r="C170" s="225" t="s">
        <v>642</v>
      </c>
      <c r="D170" s="225"/>
      <c r="E170" s="225"/>
      <c r="F170" s="246" t="s">
        <v>593</v>
      </c>
      <c r="G170" s="225"/>
      <c r="H170" s="225" t="s">
        <v>643</v>
      </c>
      <c r="I170" s="225" t="s">
        <v>595</v>
      </c>
      <c r="J170" s="225" t="s">
        <v>644</v>
      </c>
      <c r="K170" s="271"/>
    </row>
    <row r="171" spans="2:11" s="1" customFormat="1" ht="15" customHeight="1">
      <c r="B171" s="248"/>
      <c r="C171" s="225" t="s">
        <v>541</v>
      </c>
      <c r="D171" s="225"/>
      <c r="E171" s="225"/>
      <c r="F171" s="246" t="s">
        <v>593</v>
      </c>
      <c r="G171" s="225"/>
      <c r="H171" s="225" t="s">
        <v>660</v>
      </c>
      <c r="I171" s="225" t="s">
        <v>595</v>
      </c>
      <c r="J171" s="225" t="s">
        <v>644</v>
      </c>
      <c r="K171" s="271"/>
    </row>
    <row r="172" spans="2:11" s="1" customFormat="1" ht="15" customHeight="1">
      <c r="B172" s="248"/>
      <c r="C172" s="225" t="s">
        <v>598</v>
      </c>
      <c r="D172" s="225"/>
      <c r="E172" s="225"/>
      <c r="F172" s="246" t="s">
        <v>599</v>
      </c>
      <c r="G172" s="225"/>
      <c r="H172" s="225" t="s">
        <v>660</v>
      </c>
      <c r="I172" s="225" t="s">
        <v>595</v>
      </c>
      <c r="J172" s="225">
        <v>50</v>
      </c>
      <c r="K172" s="271"/>
    </row>
    <row r="173" spans="2:11" s="1" customFormat="1" ht="15" customHeight="1">
      <c r="B173" s="248"/>
      <c r="C173" s="225" t="s">
        <v>601</v>
      </c>
      <c r="D173" s="225"/>
      <c r="E173" s="225"/>
      <c r="F173" s="246" t="s">
        <v>593</v>
      </c>
      <c r="G173" s="225"/>
      <c r="H173" s="225" t="s">
        <v>660</v>
      </c>
      <c r="I173" s="225" t="s">
        <v>603</v>
      </c>
      <c r="J173" s="225"/>
      <c r="K173" s="271"/>
    </row>
    <row r="174" spans="2:11" s="1" customFormat="1" ht="15" customHeight="1">
      <c r="B174" s="248"/>
      <c r="C174" s="225" t="s">
        <v>612</v>
      </c>
      <c r="D174" s="225"/>
      <c r="E174" s="225"/>
      <c r="F174" s="246" t="s">
        <v>599</v>
      </c>
      <c r="G174" s="225"/>
      <c r="H174" s="225" t="s">
        <v>660</v>
      </c>
      <c r="I174" s="225" t="s">
        <v>595</v>
      </c>
      <c r="J174" s="225">
        <v>50</v>
      </c>
      <c r="K174" s="271"/>
    </row>
    <row r="175" spans="2:11" s="1" customFormat="1" ht="15" customHeight="1">
      <c r="B175" s="248"/>
      <c r="C175" s="225" t="s">
        <v>620</v>
      </c>
      <c r="D175" s="225"/>
      <c r="E175" s="225"/>
      <c r="F175" s="246" t="s">
        <v>599</v>
      </c>
      <c r="G175" s="225"/>
      <c r="H175" s="225" t="s">
        <v>660</v>
      </c>
      <c r="I175" s="225" t="s">
        <v>595</v>
      </c>
      <c r="J175" s="225">
        <v>50</v>
      </c>
      <c r="K175" s="271"/>
    </row>
    <row r="176" spans="2:11" s="1" customFormat="1" ht="15" customHeight="1">
      <c r="B176" s="248"/>
      <c r="C176" s="225" t="s">
        <v>618</v>
      </c>
      <c r="D176" s="225"/>
      <c r="E176" s="225"/>
      <c r="F176" s="246" t="s">
        <v>599</v>
      </c>
      <c r="G176" s="225"/>
      <c r="H176" s="225" t="s">
        <v>660</v>
      </c>
      <c r="I176" s="225" t="s">
        <v>595</v>
      </c>
      <c r="J176" s="225">
        <v>50</v>
      </c>
      <c r="K176" s="271"/>
    </row>
    <row r="177" spans="2:11" s="1" customFormat="1" ht="15" customHeight="1">
      <c r="B177" s="248"/>
      <c r="C177" s="225" t="s">
        <v>85</v>
      </c>
      <c r="D177" s="225"/>
      <c r="E177" s="225"/>
      <c r="F177" s="246" t="s">
        <v>593</v>
      </c>
      <c r="G177" s="225"/>
      <c r="H177" s="225" t="s">
        <v>661</v>
      </c>
      <c r="I177" s="225" t="s">
        <v>662</v>
      </c>
      <c r="J177" s="225"/>
      <c r="K177" s="271"/>
    </row>
    <row r="178" spans="2:11" s="1" customFormat="1" ht="15" customHeight="1">
      <c r="B178" s="248"/>
      <c r="C178" s="225" t="s">
        <v>54</v>
      </c>
      <c r="D178" s="225"/>
      <c r="E178" s="225"/>
      <c r="F178" s="246" t="s">
        <v>593</v>
      </c>
      <c r="G178" s="225"/>
      <c r="H178" s="225" t="s">
        <v>663</v>
      </c>
      <c r="I178" s="225" t="s">
        <v>664</v>
      </c>
      <c r="J178" s="225">
        <v>1</v>
      </c>
      <c r="K178" s="271"/>
    </row>
    <row r="179" spans="2:11" s="1" customFormat="1" ht="15" customHeight="1">
      <c r="B179" s="248"/>
      <c r="C179" s="225" t="s">
        <v>50</v>
      </c>
      <c r="D179" s="225"/>
      <c r="E179" s="225"/>
      <c r="F179" s="246" t="s">
        <v>593</v>
      </c>
      <c r="G179" s="225"/>
      <c r="H179" s="225" t="s">
        <v>665</v>
      </c>
      <c r="I179" s="225" t="s">
        <v>595</v>
      </c>
      <c r="J179" s="225">
        <v>20</v>
      </c>
      <c r="K179" s="271"/>
    </row>
    <row r="180" spans="2:11" s="1" customFormat="1" ht="15" customHeight="1">
      <c r="B180" s="248"/>
      <c r="C180" s="225" t="s">
        <v>51</v>
      </c>
      <c r="D180" s="225"/>
      <c r="E180" s="225"/>
      <c r="F180" s="246" t="s">
        <v>593</v>
      </c>
      <c r="G180" s="225"/>
      <c r="H180" s="225" t="s">
        <v>666</v>
      </c>
      <c r="I180" s="225" t="s">
        <v>595</v>
      </c>
      <c r="J180" s="225">
        <v>255</v>
      </c>
      <c r="K180" s="271"/>
    </row>
    <row r="181" spans="2:11" s="1" customFormat="1" ht="15" customHeight="1">
      <c r="B181" s="248"/>
      <c r="C181" s="225" t="s">
        <v>86</v>
      </c>
      <c r="D181" s="225"/>
      <c r="E181" s="225"/>
      <c r="F181" s="246" t="s">
        <v>593</v>
      </c>
      <c r="G181" s="225"/>
      <c r="H181" s="225" t="s">
        <v>557</v>
      </c>
      <c r="I181" s="225" t="s">
        <v>595</v>
      </c>
      <c r="J181" s="225">
        <v>10</v>
      </c>
      <c r="K181" s="271"/>
    </row>
    <row r="182" spans="2:11" s="1" customFormat="1" ht="15" customHeight="1">
      <c r="B182" s="248"/>
      <c r="C182" s="225" t="s">
        <v>87</v>
      </c>
      <c r="D182" s="225"/>
      <c r="E182" s="225"/>
      <c r="F182" s="246" t="s">
        <v>593</v>
      </c>
      <c r="G182" s="225"/>
      <c r="H182" s="225" t="s">
        <v>667</v>
      </c>
      <c r="I182" s="225" t="s">
        <v>628</v>
      </c>
      <c r="J182" s="225"/>
      <c r="K182" s="271"/>
    </row>
    <row r="183" spans="2:11" s="1" customFormat="1" ht="15" customHeight="1">
      <c r="B183" s="248"/>
      <c r="C183" s="225" t="s">
        <v>668</v>
      </c>
      <c r="D183" s="225"/>
      <c r="E183" s="225"/>
      <c r="F183" s="246" t="s">
        <v>593</v>
      </c>
      <c r="G183" s="225"/>
      <c r="H183" s="225" t="s">
        <v>669</v>
      </c>
      <c r="I183" s="225" t="s">
        <v>628</v>
      </c>
      <c r="J183" s="225"/>
      <c r="K183" s="271"/>
    </row>
    <row r="184" spans="2:11" s="1" customFormat="1" ht="15" customHeight="1">
      <c r="B184" s="248"/>
      <c r="C184" s="225" t="s">
        <v>657</v>
      </c>
      <c r="D184" s="225"/>
      <c r="E184" s="225"/>
      <c r="F184" s="246" t="s">
        <v>593</v>
      </c>
      <c r="G184" s="225"/>
      <c r="H184" s="225" t="s">
        <v>670</v>
      </c>
      <c r="I184" s="225" t="s">
        <v>628</v>
      </c>
      <c r="J184" s="225"/>
      <c r="K184" s="271"/>
    </row>
    <row r="185" spans="2:11" s="1" customFormat="1" ht="15" customHeight="1">
      <c r="B185" s="248"/>
      <c r="C185" s="225" t="s">
        <v>89</v>
      </c>
      <c r="D185" s="225"/>
      <c r="E185" s="225"/>
      <c r="F185" s="246" t="s">
        <v>599</v>
      </c>
      <c r="G185" s="225"/>
      <c r="H185" s="225" t="s">
        <v>671</v>
      </c>
      <c r="I185" s="225" t="s">
        <v>595</v>
      </c>
      <c r="J185" s="225">
        <v>50</v>
      </c>
      <c r="K185" s="271"/>
    </row>
    <row r="186" spans="2:11" s="1" customFormat="1" ht="15" customHeight="1">
      <c r="B186" s="248"/>
      <c r="C186" s="225" t="s">
        <v>672</v>
      </c>
      <c r="D186" s="225"/>
      <c r="E186" s="225"/>
      <c r="F186" s="246" t="s">
        <v>599</v>
      </c>
      <c r="G186" s="225"/>
      <c r="H186" s="225" t="s">
        <v>673</v>
      </c>
      <c r="I186" s="225" t="s">
        <v>674</v>
      </c>
      <c r="J186" s="225"/>
      <c r="K186" s="271"/>
    </row>
    <row r="187" spans="2:11" s="1" customFormat="1" ht="15" customHeight="1">
      <c r="B187" s="248"/>
      <c r="C187" s="225" t="s">
        <v>675</v>
      </c>
      <c r="D187" s="225"/>
      <c r="E187" s="225"/>
      <c r="F187" s="246" t="s">
        <v>599</v>
      </c>
      <c r="G187" s="225"/>
      <c r="H187" s="225" t="s">
        <v>676</v>
      </c>
      <c r="I187" s="225" t="s">
        <v>674</v>
      </c>
      <c r="J187" s="225"/>
      <c r="K187" s="271"/>
    </row>
    <row r="188" spans="2:11" s="1" customFormat="1" ht="15" customHeight="1">
      <c r="B188" s="248"/>
      <c r="C188" s="225" t="s">
        <v>677</v>
      </c>
      <c r="D188" s="225"/>
      <c r="E188" s="225"/>
      <c r="F188" s="246" t="s">
        <v>599</v>
      </c>
      <c r="G188" s="225"/>
      <c r="H188" s="225" t="s">
        <v>678</v>
      </c>
      <c r="I188" s="225" t="s">
        <v>674</v>
      </c>
      <c r="J188" s="225"/>
      <c r="K188" s="271"/>
    </row>
    <row r="189" spans="2:11" s="1" customFormat="1" ht="15" customHeight="1">
      <c r="B189" s="248"/>
      <c r="C189" s="284" t="s">
        <v>679</v>
      </c>
      <c r="D189" s="225"/>
      <c r="E189" s="225"/>
      <c r="F189" s="246" t="s">
        <v>599</v>
      </c>
      <c r="G189" s="225"/>
      <c r="H189" s="225" t="s">
        <v>680</v>
      </c>
      <c r="I189" s="225" t="s">
        <v>681</v>
      </c>
      <c r="J189" s="285" t="s">
        <v>682</v>
      </c>
      <c r="K189" s="271"/>
    </row>
    <row r="190" spans="2:11" s="1" customFormat="1" ht="15" customHeight="1">
      <c r="B190" s="248"/>
      <c r="C190" s="284" t="s">
        <v>39</v>
      </c>
      <c r="D190" s="225"/>
      <c r="E190" s="225"/>
      <c r="F190" s="246" t="s">
        <v>593</v>
      </c>
      <c r="G190" s="225"/>
      <c r="H190" s="222" t="s">
        <v>683</v>
      </c>
      <c r="I190" s="225" t="s">
        <v>684</v>
      </c>
      <c r="J190" s="225"/>
      <c r="K190" s="271"/>
    </row>
    <row r="191" spans="2:11" s="1" customFormat="1" ht="15" customHeight="1">
      <c r="B191" s="248"/>
      <c r="C191" s="284" t="s">
        <v>685</v>
      </c>
      <c r="D191" s="225"/>
      <c r="E191" s="225"/>
      <c r="F191" s="246" t="s">
        <v>593</v>
      </c>
      <c r="G191" s="225"/>
      <c r="H191" s="225" t="s">
        <v>686</v>
      </c>
      <c r="I191" s="225" t="s">
        <v>628</v>
      </c>
      <c r="J191" s="225"/>
      <c r="K191" s="271"/>
    </row>
    <row r="192" spans="2:11" s="1" customFormat="1" ht="15" customHeight="1">
      <c r="B192" s="248"/>
      <c r="C192" s="284" t="s">
        <v>687</v>
      </c>
      <c r="D192" s="225"/>
      <c r="E192" s="225"/>
      <c r="F192" s="246" t="s">
        <v>593</v>
      </c>
      <c r="G192" s="225"/>
      <c r="H192" s="225" t="s">
        <v>688</v>
      </c>
      <c r="I192" s="225" t="s">
        <v>628</v>
      </c>
      <c r="J192" s="225"/>
      <c r="K192" s="271"/>
    </row>
    <row r="193" spans="2:11" s="1" customFormat="1" ht="15" customHeight="1">
      <c r="B193" s="248"/>
      <c r="C193" s="284" t="s">
        <v>689</v>
      </c>
      <c r="D193" s="225"/>
      <c r="E193" s="225"/>
      <c r="F193" s="246" t="s">
        <v>599</v>
      </c>
      <c r="G193" s="225"/>
      <c r="H193" s="225" t="s">
        <v>690</v>
      </c>
      <c r="I193" s="225" t="s">
        <v>628</v>
      </c>
      <c r="J193" s="225"/>
      <c r="K193" s="271"/>
    </row>
    <row r="194" spans="2:11" s="1" customFormat="1" ht="15" customHeight="1">
      <c r="B194" s="277"/>
      <c r="C194" s="286"/>
      <c r="D194" s="257"/>
      <c r="E194" s="257"/>
      <c r="F194" s="257"/>
      <c r="G194" s="257"/>
      <c r="H194" s="257"/>
      <c r="I194" s="257"/>
      <c r="J194" s="257"/>
      <c r="K194" s="278"/>
    </row>
    <row r="195" spans="2:11" s="1" customFormat="1" ht="18.75" customHeight="1">
      <c r="B195" s="259"/>
      <c r="C195" s="269"/>
      <c r="D195" s="269"/>
      <c r="E195" s="269"/>
      <c r="F195" s="279"/>
      <c r="G195" s="269"/>
      <c r="H195" s="269"/>
      <c r="I195" s="269"/>
      <c r="J195" s="269"/>
      <c r="K195" s="259"/>
    </row>
    <row r="196" spans="2:11" s="1" customFormat="1" ht="18.75" customHeight="1">
      <c r="B196" s="259"/>
      <c r="C196" s="269"/>
      <c r="D196" s="269"/>
      <c r="E196" s="269"/>
      <c r="F196" s="279"/>
      <c r="G196" s="269"/>
      <c r="H196" s="269"/>
      <c r="I196" s="269"/>
      <c r="J196" s="269"/>
      <c r="K196" s="259"/>
    </row>
    <row r="197" spans="2:11" s="1" customFormat="1" ht="18.75" customHeight="1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</row>
    <row r="198" spans="2:11" s="1" customFormat="1" ht="13.5">
      <c r="B198" s="214"/>
      <c r="C198" s="215"/>
      <c r="D198" s="215"/>
      <c r="E198" s="215"/>
      <c r="F198" s="215"/>
      <c r="G198" s="215"/>
      <c r="H198" s="215"/>
      <c r="I198" s="215"/>
      <c r="J198" s="215"/>
      <c r="K198" s="216"/>
    </row>
    <row r="199" spans="2:11" s="1" customFormat="1" ht="21">
      <c r="B199" s="217"/>
      <c r="C199" s="341" t="s">
        <v>691</v>
      </c>
      <c r="D199" s="341"/>
      <c r="E199" s="341"/>
      <c r="F199" s="341"/>
      <c r="G199" s="341"/>
      <c r="H199" s="341"/>
      <c r="I199" s="341"/>
      <c r="J199" s="341"/>
      <c r="K199" s="218"/>
    </row>
    <row r="200" spans="2:11" s="1" customFormat="1" ht="25.5" customHeight="1">
      <c r="B200" s="217"/>
      <c r="C200" s="287" t="s">
        <v>692</v>
      </c>
      <c r="D200" s="287"/>
      <c r="E200" s="287"/>
      <c r="F200" s="287" t="s">
        <v>693</v>
      </c>
      <c r="G200" s="288"/>
      <c r="H200" s="347" t="s">
        <v>694</v>
      </c>
      <c r="I200" s="347"/>
      <c r="J200" s="347"/>
      <c r="K200" s="218"/>
    </row>
    <row r="201" spans="2:11" s="1" customFormat="1" ht="5.25" customHeight="1">
      <c r="B201" s="248"/>
      <c r="C201" s="243"/>
      <c r="D201" s="243"/>
      <c r="E201" s="243"/>
      <c r="F201" s="243"/>
      <c r="G201" s="269"/>
      <c r="H201" s="243"/>
      <c r="I201" s="243"/>
      <c r="J201" s="243"/>
      <c r="K201" s="271"/>
    </row>
    <row r="202" spans="2:11" s="1" customFormat="1" ht="15" customHeight="1">
      <c r="B202" s="248"/>
      <c r="C202" s="225" t="s">
        <v>684</v>
      </c>
      <c r="D202" s="225"/>
      <c r="E202" s="225"/>
      <c r="F202" s="246" t="s">
        <v>40</v>
      </c>
      <c r="G202" s="225"/>
      <c r="H202" s="346" t="s">
        <v>695</v>
      </c>
      <c r="I202" s="346"/>
      <c r="J202" s="346"/>
      <c r="K202" s="271"/>
    </row>
    <row r="203" spans="2:11" s="1" customFormat="1" ht="15" customHeight="1">
      <c r="B203" s="248"/>
      <c r="C203" s="225"/>
      <c r="D203" s="225"/>
      <c r="E203" s="225"/>
      <c r="F203" s="246" t="s">
        <v>41</v>
      </c>
      <c r="G203" s="225"/>
      <c r="H203" s="346" t="s">
        <v>696</v>
      </c>
      <c r="I203" s="346"/>
      <c r="J203" s="346"/>
      <c r="K203" s="271"/>
    </row>
    <row r="204" spans="2:11" s="1" customFormat="1" ht="15" customHeight="1">
      <c r="B204" s="248"/>
      <c r="C204" s="225"/>
      <c r="D204" s="225"/>
      <c r="E204" s="225"/>
      <c r="F204" s="246" t="s">
        <v>44</v>
      </c>
      <c r="G204" s="225"/>
      <c r="H204" s="346" t="s">
        <v>697</v>
      </c>
      <c r="I204" s="346"/>
      <c r="J204" s="346"/>
      <c r="K204" s="271"/>
    </row>
    <row r="205" spans="2:11" s="1" customFormat="1" ht="15" customHeight="1">
      <c r="B205" s="248"/>
      <c r="C205" s="225"/>
      <c r="D205" s="225"/>
      <c r="E205" s="225"/>
      <c r="F205" s="246" t="s">
        <v>42</v>
      </c>
      <c r="G205" s="225"/>
      <c r="H205" s="346" t="s">
        <v>698</v>
      </c>
      <c r="I205" s="346"/>
      <c r="J205" s="346"/>
      <c r="K205" s="271"/>
    </row>
    <row r="206" spans="2:11" s="1" customFormat="1" ht="15" customHeight="1">
      <c r="B206" s="248"/>
      <c r="C206" s="225"/>
      <c r="D206" s="225"/>
      <c r="E206" s="225"/>
      <c r="F206" s="246" t="s">
        <v>43</v>
      </c>
      <c r="G206" s="225"/>
      <c r="H206" s="346" t="s">
        <v>699</v>
      </c>
      <c r="I206" s="346"/>
      <c r="J206" s="346"/>
      <c r="K206" s="271"/>
    </row>
    <row r="207" spans="2:11" s="1" customFormat="1" ht="15" customHeight="1">
      <c r="B207" s="248"/>
      <c r="C207" s="225"/>
      <c r="D207" s="225"/>
      <c r="E207" s="225"/>
      <c r="F207" s="246"/>
      <c r="G207" s="225"/>
      <c r="H207" s="225"/>
      <c r="I207" s="225"/>
      <c r="J207" s="225"/>
      <c r="K207" s="271"/>
    </row>
    <row r="208" spans="2:11" s="1" customFormat="1" ht="15" customHeight="1">
      <c r="B208" s="248"/>
      <c r="C208" s="225" t="s">
        <v>640</v>
      </c>
      <c r="D208" s="225"/>
      <c r="E208" s="225"/>
      <c r="F208" s="246" t="s">
        <v>73</v>
      </c>
      <c r="G208" s="225"/>
      <c r="H208" s="346" t="s">
        <v>700</v>
      </c>
      <c r="I208" s="346"/>
      <c r="J208" s="346"/>
      <c r="K208" s="271"/>
    </row>
    <row r="209" spans="2:11" s="1" customFormat="1" ht="15" customHeight="1">
      <c r="B209" s="248"/>
      <c r="C209" s="225"/>
      <c r="D209" s="225"/>
      <c r="E209" s="225"/>
      <c r="F209" s="246" t="s">
        <v>535</v>
      </c>
      <c r="G209" s="225"/>
      <c r="H209" s="346" t="s">
        <v>536</v>
      </c>
      <c r="I209" s="346"/>
      <c r="J209" s="346"/>
      <c r="K209" s="271"/>
    </row>
    <row r="210" spans="2:11" s="1" customFormat="1" ht="15" customHeight="1">
      <c r="B210" s="248"/>
      <c r="C210" s="225"/>
      <c r="D210" s="225"/>
      <c r="E210" s="225"/>
      <c r="F210" s="246" t="s">
        <v>533</v>
      </c>
      <c r="G210" s="225"/>
      <c r="H210" s="346" t="s">
        <v>701</v>
      </c>
      <c r="I210" s="346"/>
      <c r="J210" s="346"/>
      <c r="K210" s="271"/>
    </row>
    <row r="211" spans="2:11" s="1" customFormat="1" ht="15" customHeight="1">
      <c r="B211" s="289"/>
      <c r="C211" s="225"/>
      <c r="D211" s="225"/>
      <c r="E211" s="225"/>
      <c r="F211" s="246" t="s">
        <v>537</v>
      </c>
      <c r="G211" s="284"/>
      <c r="H211" s="345" t="s">
        <v>538</v>
      </c>
      <c r="I211" s="345"/>
      <c r="J211" s="345"/>
      <c r="K211" s="290"/>
    </row>
    <row r="212" spans="2:11" s="1" customFormat="1" ht="15" customHeight="1">
      <c r="B212" s="289"/>
      <c r="C212" s="225"/>
      <c r="D212" s="225"/>
      <c r="E212" s="225"/>
      <c r="F212" s="246" t="s">
        <v>539</v>
      </c>
      <c r="G212" s="284"/>
      <c r="H212" s="345" t="s">
        <v>702</v>
      </c>
      <c r="I212" s="345"/>
      <c r="J212" s="345"/>
      <c r="K212" s="290"/>
    </row>
    <row r="213" spans="2:11" s="1" customFormat="1" ht="15" customHeight="1">
      <c r="B213" s="289"/>
      <c r="C213" s="225"/>
      <c r="D213" s="225"/>
      <c r="E213" s="225"/>
      <c r="F213" s="246"/>
      <c r="G213" s="284"/>
      <c r="H213" s="275"/>
      <c r="I213" s="275"/>
      <c r="J213" s="275"/>
      <c r="K213" s="290"/>
    </row>
    <row r="214" spans="2:11" s="1" customFormat="1" ht="15" customHeight="1">
      <c r="B214" s="289"/>
      <c r="C214" s="225" t="s">
        <v>664</v>
      </c>
      <c r="D214" s="225"/>
      <c r="E214" s="225"/>
      <c r="F214" s="246">
        <v>1</v>
      </c>
      <c r="G214" s="284"/>
      <c r="H214" s="345" t="s">
        <v>703</v>
      </c>
      <c r="I214" s="345"/>
      <c r="J214" s="345"/>
      <c r="K214" s="290"/>
    </row>
    <row r="215" spans="2:11" s="1" customFormat="1" ht="15" customHeight="1">
      <c r="B215" s="289"/>
      <c r="C215" s="225"/>
      <c r="D215" s="225"/>
      <c r="E215" s="225"/>
      <c r="F215" s="246">
        <v>2</v>
      </c>
      <c r="G215" s="284"/>
      <c r="H215" s="345" t="s">
        <v>704</v>
      </c>
      <c r="I215" s="345"/>
      <c r="J215" s="345"/>
      <c r="K215" s="290"/>
    </row>
    <row r="216" spans="2:11" s="1" customFormat="1" ht="15" customHeight="1">
      <c r="B216" s="289"/>
      <c r="C216" s="225"/>
      <c r="D216" s="225"/>
      <c r="E216" s="225"/>
      <c r="F216" s="246">
        <v>3</v>
      </c>
      <c r="G216" s="284"/>
      <c r="H216" s="345" t="s">
        <v>705</v>
      </c>
      <c r="I216" s="345"/>
      <c r="J216" s="345"/>
      <c r="K216" s="290"/>
    </row>
    <row r="217" spans="2:11" s="1" customFormat="1" ht="15" customHeight="1">
      <c r="B217" s="289"/>
      <c r="C217" s="225"/>
      <c r="D217" s="225"/>
      <c r="E217" s="225"/>
      <c r="F217" s="246">
        <v>4</v>
      </c>
      <c r="G217" s="284"/>
      <c r="H217" s="345" t="s">
        <v>706</v>
      </c>
      <c r="I217" s="345"/>
      <c r="J217" s="345"/>
      <c r="K217" s="290"/>
    </row>
    <row r="218" spans="2:11" s="1" customFormat="1" ht="12.75" customHeight="1">
      <c r="B218" s="291"/>
      <c r="C218" s="292"/>
      <c r="D218" s="292"/>
      <c r="E218" s="292"/>
      <c r="F218" s="292"/>
      <c r="G218" s="292"/>
      <c r="H218" s="292"/>
      <c r="I218" s="292"/>
      <c r="J218" s="292"/>
      <c r="K218" s="29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Klucho Martin</dc:creator>
  <cp:keywords/>
  <dc:description/>
  <cp:lastModifiedBy>Kříbková Irena</cp:lastModifiedBy>
  <dcterms:created xsi:type="dcterms:W3CDTF">2023-01-19T11:28:07Z</dcterms:created>
  <dcterms:modified xsi:type="dcterms:W3CDTF">2023-01-25T09:15:43Z</dcterms:modified>
  <cp:category/>
  <cp:version/>
  <cp:contentType/>
  <cp:contentStatus/>
</cp:coreProperties>
</file>